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3" documentId="8_{AF6D2171-0EA4-4A01-A13D-9C7E8A2966E2}" xr6:coauthVersionLast="47" xr6:coauthVersionMax="47" xr10:uidLastSave="{D437D68B-66DD-43EC-AC7D-F744B26EC0D4}"/>
  <workbookProtection workbookAlgorithmName="SHA-512" workbookHashValue="9ZZTcoU1XRfKPONxT/HK4uaUXyRXDPJ80VnfPYknZUTHwFawQCqpT8YN80r84fzS8s3+UWUWKci6Pglno0Y3aA==" workbookSaltValue="xP5RzE9tomRvdwsdan6HPA==" workbookSpinCount="100000" lockStructure="1"/>
  <bookViews>
    <workbookView xWindow="28680" yWindow="-120" windowWidth="29040" windowHeight="15720" tabRatio="974" xr2:uid="{9FEF34BD-E3ED-48D6-BC9C-B181544739F6}"/>
  </bookViews>
  <sheets>
    <sheet name="Contents 目次" sheetId="14" r:id="rId1"/>
    <sheet name="Management 環境マネジメント" sheetId="22" r:id="rId2"/>
    <sheet name="Energy Conservation 省エネ" sheetId="7" r:id="rId3"/>
    <sheet name="Resource Conservation 省資源" sheetId="4" r:id="rId4"/>
    <sheet name="Pollution Prevention 汚染予防" sheetId="9" r:id="rId5"/>
    <sheet name="Biodiversity 生物多様性保全" sheetId="10" r:id="rId6"/>
    <sheet name="Business Sites FY2024 事業所別 " sheetId="25" r:id="rId7"/>
    <sheet name="PRTR Substances by BusPRTR" sheetId="26" r:id="rId8"/>
    <sheet name="EPEAT" sheetId="17" r:id="rId9"/>
  </sheets>
  <definedNames>
    <definedName name="_xlnm.Print_Area" localSheetId="5">'Biodiversity 生物多様性保全'!$A$1:$H$24</definedName>
    <definedName name="_xlnm.Print_Area" localSheetId="6">'Business Sites FY2024 事業所別 '!$A$1:$N$75</definedName>
    <definedName name="_xlnm.Print_Area" localSheetId="0">'Contents 目次'!$A$2:$B$12</definedName>
    <definedName name="_xlnm.Print_Area" localSheetId="2">'Energy Conservation 省エネ'!$A$1:$K$159</definedName>
    <definedName name="_xlnm.Print_Area" localSheetId="8">EPEAT!$A$1:$L$135</definedName>
    <definedName name="_xlnm.Print_Area" localSheetId="1">'Management 環境マネジメント'!$A$1:$J$83</definedName>
    <definedName name="_xlnm.Print_Area" localSheetId="4">'Pollution Prevention 汚染予防'!$A$1:$I$24</definedName>
    <definedName name="_xlnm.Print_Area" localSheetId="7">'PRTR Substances by BusPRTR'!$A$1:$L$71</definedName>
    <definedName name="_xlnm.Print_Area" localSheetId="3">'Resource Conservation 省資源'!$A$1:$J$111</definedName>
    <definedName name="_xlnm.Print_Titles" localSheetId="2">'Energy Conservation 省エネ'!$3:$6</definedName>
    <definedName name="_xlnm.Print_Titles" localSheetId="8">EPEAT!$2:$5</definedName>
    <definedName name="_xlnm.Print_Titles" localSheetId="3">'Resource Conservation 省資源'!$2:$4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7" l="1"/>
  <c r="I110" i="4" l="1"/>
  <c r="H110" i="4"/>
  <c r="G110" i="4"/>
  <c r="F110" i="4"/>
  <c r="I109" i="4"/>
  <c r="H109" i="4"/>
  <c r="G109" i="4"/>
  <c r="F109" i="4"/>
  <c r="I108" i="4"/>
  <c r="H108" i="4"/>
  <c r="G108" i="4"/>
  <c r="F108" i="4"/>
  <c r="I107" i="4"/>
  <c r="H107" i="4"/>
  <c r="G107" i="4"/>
  <c r="F107" i="4"/>
  <c r="I105" i="4"/>
  <c r="H105" i="4"/>
  <c r="G105" i="4"/>
  <c r="F105" i="4"/>
  <c r="I104" i="4"/>
  <c r="H104" i="4"/>
  <c r="G104" i="4"/>
  <c r="F104" i="4"/>
  <c r="J42" i="7" l="1"/>
  <c r="I42" i="7"/>
  <c r="H42" i="7"/>
  <c r="G42" i="7"/>
  <c r="G80" i="7"/>
  <c r="I80" i="7" l="1"/>
  <c r="I73" i="4" l="1"/>
  <c r="K60" i="17"/>
  <c r="K55" i="17"/>
  <c r="K49" i="17"/>
  <c r="G60" i="17"/>
  <c r="G55" i="17"/>
  <c r="G49" i="17"/>
  <c r="E21" i="17"/>
  <c r="F21" i="17"/>
  <c r="G21" i="17"/>
  <c r="H21" i="17"/>
  <c r="I21" i="17"/>
  <c r="K44" i="17"/>
  <c r="G44" i="17"/>
  <c r="J55" i="7" l="1"/>
  <c r="J53" i="7"/>
  <c r="I53" i="7"/>
  <c r="H53" i="7"/>
  <c r="G53" i="7"/>
  <c r="J50" i="7"/>
  <c r="I50" i="7"/>
  <c r="H50" i="7"/>
  <c r="G50" i="7"/>
  <c r="I80" i="4" l="1"/>
  <c r="I81" i="4"/>
  <c r="I87" i="4" s="1"/>
  <c r="F81" i="4"/>
  <c r="G81" i="4"/>
  <c r="H81" i="4"/>
  <c r="F73" i="4" l="1"/>
  <c r="F80" i="4" l="1"/>
  <c r="F87" i="4"/>
  <c r="I116" i="7"/>
  <c r="H116" i="7"/>
  <c r="G116" i="7"/>
  <c r="H80" i="7"/>
  <c r="I55" i="7"/>
  <c r="H55" i="7"/>
  <c r="G55" i="7"/>
  <c r="I32" i="7"/>
  <c r="H32" i="7"/>
  <c r="H73" i="4"/>
  <c r="H80" i="4" s="1"/>
  <c r="G73" i="4"/>
  <c r="G80" i="4" s="1"/>
  <c r="G87" i="4" l="1"/>
  <c r="H87" i="4"/>
  <c r="F23" i="22" l="1"/>
</calcChain>
</file>

<file path=xl/sharedStrings.xml><?xml version="1.0" encoding="utf-8"?>
<sst xmlns="http://schemas.openxmlformats.org/spreadsheetml/2006/main" count="1394" uniqueCount="663">
  <si>
    <t>Environmental Performance Data: Contents 
環境パフォーマンスデータ　目次</t>
    <rPh sb="42" eb="44">
      <t>カンキョウ</t>
    </rPh>
    <rPh sb="55" eb="57">
      <t>モクジ</t>
    </rPh>
    <phoneticPr fontId="4"/>
  </si>
  <si>
    <t>Environmental Management 環境マネジメント</t>
    <rPh sb="25" eb="27">
      <t>カンキョウ</t>
    </rPh>
    <phoneticPr fontId="4"/>
  </si>
  <si>
    <t>Energy Conservation/Prevention of Global Warming 省エネ・温暖化防止</t>
  </si>
  <si>
    <t>Resource Conservation / Recycling 省資源・リサイクル</t>
  </si>
  <si>
    <t>Pollution Prevention 汚染予防</t>
    <rPh sb="21" eb="25">
      <t>オセンヨボウ</t>
    </rPh>
    <phoneticPr fontId="4"/>
  </si>
  <si>
    <t>Conservation of Biodiversity 生物多様性保全</t>
  </si>
  <si>
    <t>By Business Sites (production sites and group companies)　FY2024 事業所別データ　2024年度</t>
    <rPh sb="64" eb="67">
      <t>ジギョウショ</t>
    </rPh>
    <rPh sb="67" eb="68">
      <t>ベツ</t>
    </rPh>
    <rPh sb="76" eb="78">
      <t>ネンド</t>
    </rPh>
    <phoneticPr fontId="4"/>
  </si>
  <si>
    <t>PRTR Substances by Business Sites: FY2024 PRTRサイト別データ</t>
    <rPh sb="49" eb="50">
      <t>ベツ</t>
    </rPh>
    <phoneticPr fontId="4"/>
  </si>
  <si>
    <t>Disclosure for EPEAT EPEAT関連情報開示（英語のみ）</t>
    <rPh sb="26" eb="28">
      <t>カンレン</t>
    </rPh>
    <rPh sb="28" eb="32">
      <t>ジョウホウカイジ</t>
    </rPh>
    <rPh sb="33" eb="35">
      <t>エイゴ</t>
    </rPh>
    <phoneticPr fontId="4"/>
  </si>
  <si>
    <t>Back to contents
目次へ戻る</t>
    <rPh sb="17" eb="19">
      <t>モクジ</t>
    </rPh>
    <rPh sb="20" eb="21">
      <t>モド</t>
    </rPh>
    <phoneticPr fontId="4"/>
  </si>
  <si>
    <t>◆Environmental Performance Data　-Environmental Management- 環境パフォーマンスデータ　-環境マネジメント-</t>
    <rPh sb="59" eb="61">
      <t>カンキョウ</t>
    </rPh>
    <rPh sb="73" eb="75">
      <t>カンキョウ</t>
    </rPh>
    <phoneticPr fontId="4"/>
  </si>
  <si>
    <t>Update:2025/7</t>
    <phoneticPr fontId="4"/>
  </si>
  <si>
    <t>更新: 2025/7</t>
    <rPh sb="0" eb="2">
      <t>コウシン</t>
    </rPh>
    <phoneticPr fontId="4"/>
  </si>
  <si>
    <t>Penalties and fines 環境違反（件数・罰金）</t>
    <rPh sb="20" eb="22">
      <t>カンキョウ</t>
    </rPh>
    <rPh sb="22" eb="24">
      <t>イハン</t>
    </rPh>
    <rPh sb="25" eb="27">
      <t>ケンスウ</t>
    </rPh>
    <rPh sb="28" eb="30">
      <t>バッキン</t>
    </rPh>
    <phoneticPr fontId="4"/>
  </si>
  <si>
    <t>Unit 単位</t>
    <rPh sb="5" eb="7">
      <t>タンイ</t>
    </rPh>
    <phoneticPr fontId="4"/>
  </si>
  <si>
    <t>FY2021
2022年3月期</t>
    <rPh sb="11" eb="12">
      <t>ネン</t>
    </rPh>
    <rPh sb="13" eb="15">
      <t>ガツキ</t>
    </rPh>
    <phoneticPr fontId="4"/>
  </si>
  <si>
    <t>FY2022
2023年3月期</t>
    <rPh sb="11" eb="12">
      <t>ネン</t>
    </rPh>
    <rPh sb="13" eb="15">
      <t>ガツキ</t>
    </rPh>
    <phoneticPr fontId="4"/>
  </si>
  <si>
    <t>FY2023
2024年3月期</t>
    <rPh sb="11" eb="12">
      <t>ネン</t>
    </rPh>
    <rPh sb="13" eb="15">
      <t>ガツキ</t>
    </rPh>
    <phoneticPr fontId="4"/>
  </si>
  <si>
    <t>FY2024
2025年3月期</t>
    <rPh sb="11" eb="12">
      <t>ネン</t>
    </rPh>
    <rPh sb="13" eb="15">
      <t>ガツキ</t>
    </rPh>
    <phoneticPr fontId="4"/>
  </si>
  <si>
    <t>納期</t>
    <rPh sb="0" eb="2">
      <t>ノウキ</t>
    </rPh>
    <phoneticPr fontId="4"/>
  </si>
  <si>
    <t>FY2024データ
第三者保証</t>
    <rPh sb="10" eb="13">
      <t>ダイサンシャ</t>
    </rPh>
    <rPh sb="13" eb="15">
      <t>ホショウ</t>
    </rPh>
    <phoneticPr fontId="4"/>
  </si>
  <si>
    <t>Penalties and fines concerning the environment (Ricoh Group)  環境に関する罰金・科料（リコーグループ）</t>
    <phoneticPr fontId="4"/>
  </si>
  <si>
    <t>cases  件</t>
    <rPh sb="7" eb="8">
      <t>ケン</t>
    </rPh>
    <phoneticPr fontId="4"/>
  </si>
  <si>
    <t>USD</t>
    <phoneticPr fontId="4"/>
  </si>
  <si>
    <t>Eco Balance  エコバランス</t>
    <phoneticPr fontId="4"/>
  </si>
  <si>
    <t>Input
インプット</t>
    <phoneticPr fontId="4"/>
  </si>
  <si>
    <t>Paper  紙</t>
    <rPh sb="7" eb="8">
      <t>カミ</t>
    </rPh>
    <phoneticPr fontId="4"/>
  </si>
  <si>
    <t>1,000t</t>
    <phoneticPr fontId="4"/>
  </si>
  <si>
    <t>Metal  金属</t>
    <rPh sb="7" eb="9">
      <t>キンゾク</t>
    </rPh>
    <phoneticPr fontId="4"/>
  </si>
  <si>
    <t>Resin  樹脂</t>
    <rPh sb="7" eb="9">
      <t>ジュシ</t>
    </rPh>
    <phoneticPr fontId="4"/>
  </si>
  <si>
    <t>1,000t</t>
  </si>
  <si>
    <t>Other  その他</t>
    <rPh sb="9" eb="10">
      <t>タ</t>
    </rPh>
    <phoneticPr fontId="4"/>
  </si>
  <si>
    <t>Production sites  事業拠点</t>
    <rPh sb="18" eb="20">
      <t>ジギョウ</t>
    </rPh>
    <rPh sb="20" eb="22">
      <t>キョテン</t>
    </rPh>
    <phoneticPr fontId="4"/>
  </si>
  <si>
    <t>Energy  エネルギー</t>
    <phoneticPr fontId="4"/>
  </si>
  <si>
    <t>TJ</t>
    <phoneticPr fontId="4"/>
  </si>
  <si>
    <t>★</t>
    <phoneticPr fontId="4"/>
  </si>
  <si>
    <t>Water  水</t>
    <rPh sb="7" eb="8">
      <t>ミズ</t>
    </rPh>
    <phoneticPr fontId="4"/>
  </si>
  <si>
    <t>Water reused and recycled  再使用・再生利用水</t>
    <phoneticPr fontId="4"/>
  </si>
  <si>
    <t>Chemical substances  化学物質取扱量</t>
    <phoneticPr fontId="4"/>
  </si>
  <si>
    <t>t</t>
    <phoneticPr fontId="4"/>
  </si>
  <si>
    <t>Logistics and transportation  物流・輸送</t>
    <phoneticPr fontId="4"/>
  </si>
  <si>
    <t>Energy (Oil equivalent)  エネルギー（原油換算）</t>
    <phoneticPr fontId="4"/>
  </si>
  <si>
    <t>ML</t>
    <phoneticPr fontId="4"/>
  </si>
  <si>
    <t>Use  使用</t>
    <phoneticPr fontId="4"/>
  </si>
  <si>
    <t>Electric power  電力</t>
    <phoneticPr fontId="4"/>
  </si>
  <si>
    <t>GWh</t>
    <phoneticPr fontId="4"/>
  </si>
  <si>
    <t>Collection and recycling  回収・リサイクル</t>
    <phoneticPr fontId="4"/>
  </si>
  <si>
    <t>Amount reused and ｍaterial recycled to product   製品リユース・マテリアルリサイクル使用量</t>
  </si>
  <si>
    <t>Output
アウトプット</t>
    <phoneticPr fontId="4"/>
  </si>
  <si>
    <t>Greenhouse gases  温室効果ガス</t>
    <phoneticPr fontId="4"/>
  </si>
  <si>
    <t>1,000t-CO₂eq</t>
    <phoneticPr fontId="4"/>
  </si>
  <si>
    <t>Chemical substances discharge / transferred  
化学物質排出量・移動量</t>
    <phoneticPr fontId="4"/>
  </si>
  <si>
    <t>NOx</t>
    <phoneticPr fontId="4"/>
  </si>
  <si>
    <t>SOx</t>
    <phoneticPr fontId="4"/>
  </si>
  <si>
    <t>Water discharged  排水</t>
    <phoneticPr fontId="4"/>
  </si>
  <si>
    <t>BOD</t>
    <phoneticPr fontId="4"/>
  </si>
  <si>
    <t>Total amount of discharged matter generated  排出物総発生量</t>
    <phoneticPr fontId="4"/>
  </si>
  <si>
    <t>Total amount of landfill waste  廃棄物最終処分量</t>
    <phoneticPr fontId="4"/>
  </si>
  <si>
    <t>Greenhouse gases  温室効果ガス</t>
  </si>
  <si>
    <t>Use  使用</t>
  </si>
  <si>
    <t>The status of the Ricoh Group‘s ISO 14001 acquisition as of June 2025 is shown below.</t>
  </si>
  <si>
    <t>[Production] 26 companies (11 companies in Japan and 15 companies outside Japan) Coverage: 100%</t>
  </si>
  <si>
    <t>[All Ricoh Group companies] 94 companies (18 companies in Japan and 76 companies outside Japan) Coverage: 92%*</t>
  </si>
  <si>
    <t>*The coverage is calculated based on the amount of environmental loads</t>
  </si>
  <si>
    <t>2025年6月時点のリコーグループのISO14001認証取得状況は次の通りです。</t>
    <phoneticPr fontId="4"/>
  </si>
  <si>
    <t>[生産会社] 26社（日本11社、海外15社）　カバレッジ100%</t>
    <phoneticPr fontId="4"/>
  </si>
  <si>
    <t>[リコーグループ全体] 94社（日本18社、海外76社）　カバレッジ92%※</t>
    <phoneticPr fontId="4"/>
  </si>
  <si>
    <t>※リコーグループ全体のカバレッジは、環境負荷量をベースとして算出</t>
  </si>
  <si>
    <t>Sites (certified organizations / sites)
認証組織/対象会社</t>
    <phoneticPr fontId="4"/>
  </si>
  <si>
    <t>Certification body
認証機関</t>
    <phoneticPr fontId="4"/>
  </si>
  <si>
    <t>Certification number
登録番号</t>
    <phoneticPr fontId="4"/>
  </si>
  <si>
    <t>Certified date
認証取得日</t>
    <phoneticPr fontId="4"/>
  </si>
  <si>
    <t>RICOH COMPANY, LTD.　株式会社リコー／</t>
    <phoneticPr fontId="4"/>
  </si>
  <si>
    <t>JQA</t>
  </si>
  <si>
    <t>JQA-E-70001</t>
  </si>
  <si>
    <t>RICOH COMPANY, LTD.　株式会社リコー</t>
    <rPh sb="20" eb="24">
      <t>カブシキガイシャ</t>
    </rPh>
    <phoneticPr fontId="4"/>
  </si>
  <si>
    <t>RICOH JAPAN COMPANY, LTD.　リコージャパン株式会社</t>
    <rPh sb="33" eb="37">
      <t>カブシキカイシャ</t>
    </rPh>
    <phoneticPr fontId="4"/>
  </si>
  <si>
    <t>RICOH SOLUTIONS HIGASHISHIZUOKA COMPANY, LTD.　リコーソリューションズ東静岡株式会社</t>
    <rPh sb="60" eb="64">
      <t>カブシキガイシャ</t>
    </rPh>
    <phoneticPr fontId="4"/>
  </si>
  <si>
    <t>YAMANASHI ELECTRONICS COMPANY, LTD.　山梨電子工業株式会社</t>
    <rPh sb="42" eb="46">
      <t>カブシキガイシャ</t>
    </rPh>
    <phoneticPr fontId="4"/>
  </si>
  <si>
    <t>RICOH IMAGING COMPANY, LTD.　リコーイメージング株式会社</t>
    <rPh sb="37" eb="41">
      <t>カブシキガイシャ</t>
    </rPh>
    <phoneticPr fontId="4"/>
  </si>
  <si>
    <t>RICOH INDUSTRY COMPANY, LTD.　リコーインダストリー株式会社</t>
    <rPh sb="39" eb="43">
      <t>カブシキガイシャ</t>
    </rPh>
    <phoneticPr fontId="4"/>
  </si>
  <si>
    <t>HASAMA RICOH INC.　迫リコー株式会社</t>
    <rPh sb="22" eb="26">
      <t>カブシキガイシャ</t>
    </rPh>
    <phoneticPr fontId="4"/>
  </si>
  <si>
    <t>RICOH ELEMEX CORPORATION　リコーエレメックス株式会社</t>
    <rPh sb="34" eb="38">
      <t>カブシキガイシャ</t>
    </rPh>
    <phoneticPr fontId="4"/>
  </si>
  <si>
    <t>RICOH ELEMEX AT COMPANY, LTD.　リコーエレメックスエーティー株式会社</t>
    <rPh sb="44" eb="48">
      <t>カブシキカイシャ</t>
    </rPh>
    <phoneticPr fontId="7"/>
  </si>
  <si>
    <t>RICOH PFU COMPUTING COMPANY, LTD.　リコーPFUコンピューティング株式会社</t>
    <rPh sb="49" eb="53">
      <t>カブシキガイシャ</t>
    </rPh>
    <phoneticPr fontId="4"/>
  </si>
  <si>
    <t>RICOH DIGITAL PAINTING COMPANY, LTD.　リコーデジタルペインティング株式会社</t>
    <rPh sb="51" eb="55">
      <t>カブシキガイシャ</t>
    </rPh>
    <phoneticPr fontId="4"/>
  </si>
  <si>
    <t>RICOH CREATIVE SERVICE COMPANY, LTD.　リコークリエイティブサービス株式会社</t>
    <rPh sb="51" eb="55">
      <t>カブシキガイシャ</t>
    </rPh>
    <phoneticPr fontId="4"/>
  </si>
  <si>
    <t>PFU LTD.　株式会社PFU</t>
    <rPh sb="9" eb="13">
      <t>カブシキカイシャ</t>
    </rPh>
    <phoneticPr fontId="4"/>
  </si>
  <si>
    <t>PFU QUALITY SERVICE LTD.　PFUクオリティサービス株式会社</t>
    <rPh sb="37" eb="41">
      <t>カブシキガイシャ</t>
    </rPh>
    <phoneticPr fontId="4"/>
  </si>
  <si>
    <t>PFU TECHNO WISE LTD.　PFUテクノワイズ株式会社</t>
    <rPh sb="30" eb="34">
      <t>カブシキガイシャ</t>
    </rPh>
    <phoneticPr fontId="4"/>
  </si>
  <si>
    <t>PFU LIFE AGENCY LTD.　PFUライフエージェンシー株式会社</t>
    <rPh sb="34" eb="38">
      <t>カブシキガイシャ</t>
    </rPh>
    <phoneticPr fontId="4"/>
  </si>
  <si>
    <t>PFU SHANGHAI COMPANY, LTD.　PFU上海計算機有限公司</t>
    <rPh sb="30" eb="32">
      <t>シャンハイ</t>
    </rPh>
    <rPh sb="32" eb="35">
      <t>ケイサンキ</t>
    </rPh>
    <rPh sb="35" eb="39">
      <t>ユウゲンコウシ</t>
    </rPh>
    <phoneticPr fontId="4"/>
  </si>
  <si>
    <t>PFU IT SERVICES, LTD.　PFU ITサービス株式会社</t>
    <rPh sb="32" eb="36">
      <t>カブシキガイシャ</t>
    </rPh>
    <phoneticPr fontId="4"/>
  </si>
  <si>
    <t>ETRIA COMPANY, LTD.　エトリア株式会社</t>
    <rPh sb="24" eb="28">
      <t>カブシキガイシャ</t>
    </rPh>
    <phoneticPr fontId="4"/>
  </si>
  <si>
    <t>RICOH ELECTRONICS, INC.</t>
    <phoneticPr fontId="4"/>
  </si>
  <si>
    <t>Intertek</t>
    <phoneticPr fontId="4"/>
  </si>
  <si>
    <t>CERT-0138391</t>
    <phoneticPr fontId="4"/>
  </si>
  <si>
    <t>SHANGHAI RICOH DIGITAL EQUIPMENT CO., LTD.</t>
  </si>
  <si>
    <t>SGS</t>
  </si>
  <si>
    <t>CN18/20330.01</t>
    <phoneticPr fontId="4"/>
  </si>
  <si>
    <t>RICOH THERMAL MEDIA(WUXI) CO., LTD</t>
  </si>
  <si>
    <t>CN09/20639</t>
  </si>
  <si>
    <t>RICOH INDUSTRIE FRANCE S.A.S.</t>
  </si>
  <si>
    <t>AFNOR</t>
    <phoneticPr fontId="4"/>
  </si>
  <si>
    <t>N°1997/14029.15</t>
    <phoneticPr fontId="4"/>
  </si>
  <si>
    <t>RICOH UK PRODUCTS LTD.</t>
  </si>
  <si>
    <t>BM Trada</t>
  </si>
  <si>
    <t>RICOH MANUFACTURING (THAILAND) LTD</t>
  </si>
  <si>
    <t>BSI</t>
  </si>
  <si>
    <t>EMS765926</t>
    <phoneticPr fontId="4"/>
  </si>
  <si>
    <t>RICOH MANUFACTURING (CHINA) LTD</t>
  </si>
  <si>
    <t>SSCC</t>
  </si>
  <si>
    <t>061-23-E1-0080-R1-L</t>
    <phoneticPr fontId="4"/>
  </si>
  <si>
    <r>
      <t>◆Business sites
　</t>
    </r>
    <r>
      <rPr>
        <sz val="12"/>
        <rFont val="Meiryo UI"/>
        <family val="3"/>
        <charset val="128"/>
      </rPr>
      <t>・Regarding the amount of chemical substances handled, discharged and transferred, data on substances covered by the Japanese PRTR Act is collected from the Group’s sites inside and outside Japan.  
　・Tabulated environmental impact data obtained from individual sites is separately provided on the "Business Sites" sheet of this file. 
◆事業拠点
　・化学物質の取扱量、排出量・移動量については、国内のPRTR対象物質をグローバルで集計。
　・各拠点の環境負荷は、本ファイルの"Business Sites"シートで公開。</t>
    </r>
    <rPh sb="416" eb="417">
      <t>ホン</t>
    </rPh>
    <phoneticPr fontId="4"/>
  </si>
  <si>
    <r>
      <t>◆Collection and recycling
　</t>
    </r>
    <r>
      <rPr>
        <sz val="12"/>
        <color rgb="FF000000"/>
        <rFont val="Meiryo UI"/>
        <family val="3"/>
        <charset val="128"/>
      </rPr>
      <t>・Collect used products, consumables and parts and use them for reuse and material recycling. (Material recycling includes collected materials from products from other companies).
　・Calculated from amounts of reused materials and recycled materials (plastic/iron) based on the data managed under the resource conservation targets of products.
◆回収・リサイクル
　・製品、消耗品やパーツなどを回収し、リユースやマテリアルリサイクルに活用。（マテリアルリサイクルには、リコー製品以外からの回収材も含む。）
　・製品の省資源分野環境目標で管理しているデータを基に、リユース量と回収材使用量（プラスチック・鉄）から算出。</t>
    </r>
    <phoneticPr fontId="4"/>
  </si>
  <si>
    <t>Back to contents 
目次へ戻る</t>
    <rPh sb="18" eb="20">
      <t>モクジ</t>
    </rPh>
    <rPh sb="21" eb="22">
      <t>モド</t>
    </rPh>
    <phoneticPr fontId="4"/>
  </si>
  <si>
    <t>◆Environmental Performance Data　-Energy Conservation/Prevention of Global Warming-  環境パフォーマンスデータ　-省エネ・温暖化防止-</t>
    <rPh sb="84" eb="86">
      <t>カンキョウ</t>
    </rPh>
    <rPh sb="98" eb="99">
      <t>ショウ</t>
    </rPh>
    <rPh sb="102" eb="105">
      <t>オンダンカ</t>
    </rPh>
    <rPh sb="105" eb="107">
      <t>ボウシ</t>
    </rPh>
    <phoneticPr fontId="4"/>
  </si>
  <si>
    <r>
      <t>・Third-party verified data of FY2024 are marked with “</t>
    </r>
    <r>
      <rPr>
        <b/>
        <sz val="12"/>
        <color rgb="FFC00000"/>
        <rFont val="Meiryo UI"/>
        <family val="3"/>
        <charset val="128"/>
      </rPr>
      <t>★</t>
    </r>
    <r>
      <rPr>
        <b/>
        <sz val="12"/>
        <color theme="1"/>
        <rFont val="Meiryo UI"/>
        <family val="3"/>
        <charset val="128"/>
      </rPr>
      <t xml:space="preserve">”.  第三者保証を取得している2024年度データに </t>
    </r>
    <r>
      <rPr>
        <b/>
        <sz val="12"/>
        <color rgb="FFC00000"/>
        <rFont val="Meiryo UI"/>
        <family val="3"/>
        <charset val="128"/>
      </rPr>
      <t>★</t>
    </r>
    <r>
      <rPr>
        <b/>
        <sz val="12"/>
        <color theme="1"/>
        <rFont val="Meiryo UI"/>
        <family val="3"/>
        <charset val="128"/>
      </rPr>
      <t xml:space="preserve"> を付けています。</t>
    </r>
    <rPh sb="75" eb="77">
      <t>ネンド</t>
    </rPh>
    <phoneticPr fontId="4"/>
  </si>
  <si>
    <t>https://jp.ricoh.com/sustainability/verification</t>
    <phoneticPr fontId="4"/>
  </si>
  <si>
    <t>・CO2 emissions for each fiscal year are calculated using the latest available figures for the CO2 emissions coefficient for electricity by region. 
(Data sources: [Japan] Emission Factors by Electrical Power Supplier (for calculation of greenhouse effect gasses of specified emitters) Results in FY2020; [outside Japan] IEA “CO2 Emissions from Fuel Combustion.”)
・CO2排出量を最新の電力CO2排出係数を用いて算出しています。　　
出典：日本（電気事業者別排出係数（特定排出者の温室効果ガス排出量算定用）－令和元年度実績－）、海外（IEA：CO2 Emissions from Fuel Combustion）など</t>
  </si>
  <si>
    <t>Unit  単位</t>
    <rPh sb="6" eb="8">
      <t>タンイ</t>
    </rPh>
    <phoneticPr fontId="4"/>
  </si>
  <si>
    <t>Total calories  総量</t>
    <phoneticPr fontId="4"/>
  </si>
  <si>
    <t>Kerosene  灯油</t>
    <rPh sb="10" eb="12">
      <t>トウユ</t>
    </rPh>
    <phoneticPr fontId="4"/>
  </si>
  <si>
    <t>Heavy oil A  Ａ重油</t>
    <rPh sb="14" eb="16">
      <t>ジュウユ</t>
    </rPh>
    <phoneticPr fontId="4"/>
  </si>
  <si>
    <t>Town gas  都市ガス</t>
    <rPh sb="10" eb="12">
      <t>トシ</t>
    </rPh>
    <phoneticPr fontId="4"/>
  </si>
  <si>
    <t>Natural gas / LNG  天然ガス・LNG</t>
    <phoneticPr fontId="4"/>
  </si>
  <si>
    <t>LPG</t>
    <phoneticPr fontId="4"/>
  </si>
  <si>
    <t>Light oil  軽油</t>
    <rPh sb="11" eb="13">
      <t>ケイユ</t>
    </rPh>
    <phoneticPr fontId="4"/>
  </si>
  <si>
    <t>Gasoline  ガソリン</t>
    <phoneticPr fontId="4"/>
  </si>
  <si>
    <t>Steam  蒸気</t>
    <rPh sb="7" eb="9">
      <t>ジョウキ</t>
    </rPh>
    <phoneticPr fontId="4"/>
  </si>
  <si>
    <t>Heat  熱</t>
    <rPh sb="6" eb="7">
      <t>ネツ</t>
    </rPh>
    <phoneticPr fontId="4"/>
  </si>
  <si>
    <t>Electric power purchased  購入電力</t>
    <phoneticPr fontId="4"/>
  </si>
  <si>
    <t>Acetylene  アセチレン</t>
  </si>
  <si>
    <t>Total non-renewable energy consumption (including non renewable fuels, non renewable electricity and steam)
非再生可能エネルギー使用量（非再生可能燃料、非再生可能電力・蒸気を含む）</t>
    <phoneticPr fontId="4"/>
  </si>
  <si>
    <t>MWh</t>
    <phoneticPr fontId="4"/>
  </si>
  <si>
    <t>Total renewable energy consumption  再生可能エネルギー使用量</t>
    <rPh sb="36" eb="38">
      <t>サイセイ</t>
    </rPh>
    <rPh sb="38" eb="40">
      <t>カノウ</t>
    </rPh>
    <rPh sb="45" eb="48">
      <t>シヨウリョウ</t>
    </rPh>
    <phoneticPr fontId="4"/>
  </si>
  <si>
    <t>Power generation  発電量</t>
    <rPh sb="18" eb="21">
      <t>ハツデンリョウ</t>
    </rPh>
    <phoneticPr fontId="4"/>
  </si>
  <si>
    <t xml:space="preserve">・Scope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t>
    <phoneticPr fontId="4"/>
  </si>
  <si>
    <t>Total power generation  総量</t>
    <phoneticPr fontId="4"/>
  </si>
  <si>
    <t>Off-grid power  自家発電</t>
    <rPh sb="16" eb="18">
      <t>ジカ</t>
    </rPh>
    <rPh sb="18" eb="20">
      <t>ハツデン</t>
    </rPh>
    <phoneticPr fontId="4"/>
  </si>
  <si>
    <t>Solar power  ソーラー発電</t>
    <rPh sb="17" eb="19">
      <t>ハツデン</t>
    </rPh>
    <phoneticPr fontId="4"/>
  </si>
  <si>
    <t>Cogeneration  コージェネレーション</t>
    <phoneticPr fontId="4"/>
  </si>
  <si>
    <t>Electric power used  電力使用量</t>
    <phoneticPr fontId="4"/>
  </si>
  <si>
    <t>Total electricity  総電力量</t>
    <rPh sb="19" eb="22">
      <t>ソウデンリョク</t>
    </rPh>
    <rPh sb="22" eb="23">
      <t>リョウ</t>
    </rPh>
    <phoneticPr fontId="4"/>
  </si>
  <si>
    <t>Renewable electricity  再生可能エネルギー由来の電力</t>
    <phoneticPr fontId="4"/>
  </si>
  <si>
    <t>Renewable energy ratio  再生可能エネルギー使用比率</t>
    <phoneticPr fontId="4"/>
  </si>
  <si>
    <t>％</t>
    <phoneticPr fontId="4"/>
  </si>
  <si>
    <t>Greenhouse gases emissions  温室効果ガス排出量</t>
    <phoneticPr fontId="4"/>
  </si>
  <si>
    <t>Base Year  基準年: FY2015  
2016年3月期</t>
    <phoneticPr fontId="4"/>
  </si>
  <si>
    <t>Scope 1</t>
    <phoneticPr fontId="4"/>
  </si>
  <si>
    <t>Energy related CO2  エネルギー起源CO2 　　　　　　　　　　　</t>
    <phoneticPr fontId="4"/>
  </si>
  <si>
    <t>ー</t>
    <phoneticPr fontId="4"/>
  </si>
  <si>
    <t>Non-energy related greenhouse gas emissions (CO2 equivalent)  非エネルギー起源GHG*1（CO2換算）
　（PFCs) （内PFCs）</t>
    <phoneticPr fontId="4"/>
  </si>
  <si>
    <t xml:space="preserve">1,000t-CO₂eq  </t>
    <phoneticPr fontId="4"/>
  </si>
  <si>
    <t>Total (Scope 1)  Scope 1合計</t>
    <phoneticPr fontId="4"/>
  </si>
  <si>
    <t>1,000t-CO₂eq</t>
  </si>
  <si>
    <t>Scope 2</t>
    <phoneticPr fontId="4"/>
  </si>
  <si>
    <t>CO2　Market-based  CO2　マーケットベース                  
           (Location-based) （ロケーションベース）</t>
    <phoneticPr fontId="4"/>
  </si>
  <si>
    <t>Total　合計</t>
    <rPh sb="6" eb="8">
      <t>ゴウケイ</t>
    </rPh>
    <phoneticPr fontId="4"/>
  </si>
  <si>
    <t>Total (Scope 1 and 2)  Scope 1,2合計</t>
    <phoneticPr fontId="4"/>
  </si>
  <si>
    <t>Emissions per sales unit  排出量売上高原単位</t>
    <phoneticPr fontId="4"/>
  </si>
  <si>
    <t>t-CO₂eq / 100 million yen
t-CO₂eq/ 億円</t>
    <phoneticPr fontId="4"/>
  </si>
  <si>
    <t>Reduction rate (Scope 1 and 2) vs FY2015
Scope 1,2削減率（2015年度比）</t>
    <rPh sb="50" eb="53">
      <t>サクゲンリツ</t>
    </rPh>
    <rPh sb="58" eb="61">
      <t>ネンドヒ</t>
    </rPh>
    <phoneticPr fontId="4"/>
  </si>
  <si>
    <t>%</t>
    <phoneticPr fontId="4"/>
  </si>
  <si>
    <t>Reduction rate (Scope 3) vs FY2015  Scope 3削減率（2015年度比）</t>
    <rPh sb="43" eb="46">
      <t>サクゲンリツ</t>
    </rPh>
    <rPh sb="51" eb="54">
      <t>ネンドヒ</t>
    </rPh>
    <phoneticPr fontId="4"/>
  </si>
  <si>
    <t>　</t>
    <phoneticPr fontId="4"/>
  </si>
  <si>
    <t>Greenhouse gases emissions (Scope 3)  温室効果ガス排出量（スコープ3）</t>
    <phoneticPr fontId="4"/>
  </si>
  <si>
    <t>Cat. 1</t>
    <phoneticPr fontId="4"/>
  </si>
  <si>
    <t>Purchased goods and services  購入した製品・サービス</t>
    <phoneticPr fontId="4"/>
  </si>
  <si>
    <t>直接調達</t>
    <rPh sb="0" eb="2">
      <t>チョクセツ</t>
    </rPh>
    <rPh sb="2" eb="4">
      <t>チョウタツ</t>
    </rPh>
    <phoneticPr fontId="4"/>
  </si>
  <si>
    <t>間接調達</t>
    <rPh sb="0" eb="4">
      <t>カンセツチョウタツ</t>
    </rPh>
    <phoneticPr fontId="4"/>
  </si>
  <si>
    <t>Cat. 2</t>
  </si>
  <si>
    <t>Capital goods  資本財</t>
    <rPh sb="15" eb="18">
      <t>シホンザイ</t>
    </rPh>
    <phoneticPr fontId="4"/>
  </si>
  <si>
    <t>Cat. 3</t>
  </si>
  <si>
    <t>Fuel- and energy-related activities not included in scope 1 or scope 2
Scope1, 2 に含まれない燃料及びエネルギー関連活動</t>
    <phoneticPr fontId="4"/>
  </si>
  <si>
    <t>Cat. 4</t>
  </si>
  <si>
    <t>Upstream transportation and distribution  
輸送、配送（上流）</t>
    <phoneticPr fontId="4"/>
  </si>
  <si>
    <t>Cat. 5</t>
  </si>
  <si>
    <t>Waste generated in operations  事業から出る廃棄物</t>
    <phoneticPr fontId="4"/>
  </si>
  <si>
    <t>Cat. 6</t>
  </si>
  <si>
    <t>Business travel  出張</t>
    <rPh sb="17" eb="19">
      <t>シュッチョウ</t>
    </rPh>
    <phoneticPr fontId="4"/>
  </si>
  <si>
    <t>Cat. 7</t>
  </si>
  <si>
    <t>Employee commuting  雇用者の通勤</t>
    <phoneticPr fontId="4"/>
  </si>
  <si>
    <t>　</t>
  </si>
  <si>
    <t>Cat. 8</t>
  </si>
  <si>
    <t>Upstream leased assets  リース資産（上流）</t>
    <phoneticPr fontId="4"/>
  </si>
  <si>
    <t>(N/A)</t>
    <phoneticPr fontId="4"/>
  </si>
  <si>
    <t>(N/A）</t>
  </si>
  <si>
    <t>(N/A）</t>
    <phoneticPr fontId="4"/>
  </si>
  <si>
    <t>Cat. 9</t>
  </si>
  <si>
    <t>Downstream transportation and distribution  
輸送、配送（下流）</t>
    <phoneticPr fontId="4"/>
  </si>
  <si>
    <t>Cat. 10</t>
  </si>
  <si>
    <t>Processing of sold products  販売した製品の加工</t>
    <phoneticPr fontId="4"/>
  </si>
  <si>
    <t>Cat. 11</t>
  </si>
  <si>
    <t>Use of sold products  販売した製品の使用</t>
    <phoneticPr fontId="4"/>
  </si>
  <si>
    <t>Cat. 12</t>
  </si>
  <si>
    <t>End-of-life treatment of sold products  
販売した製品の廃棄</t>
    <phoneticPr fontId="4"/>
  </si>
  <si>
    <t>Cat. 13</t>
  </si>
  <si>
    <t>Downstream leased assets  リース資産（下流）</t>
    <phoneticPr fontId="4"/>
  </si>
  <si>
    <t>Cat. 14</t>
  </si>
  <si>
    <t>Franchises  フランチャイズ</t>
    <phoneticPr fontId="4"/>
  </si>
  <si>
    <t>Cat. 15</t>
  </si>
  <si>
    <t>Investments  投資</t>
    <phoneticPr fontId="4"/>
  </si>
  <si>
    <t>Total (Scope 3)  Scope 3 合計</t>
    <phoneticPr fontId="4"/>
  </si>
  <si>
    <t>【Approach to Calculation and the Calculation Method】</t>
    <phoneticPr fontId="4"/>
  </si>
  <si>
    <t xml:space="preserve">In reference to multiple guidelines, we have calculated the amount of emissions based on product life, operation hours, various per-unit emission indices, and emission factors set based on our own data. In the future, we will continually review the calculation method, emission factors, and boundaries to increase calculation accuracy.
*For example, the following major guidelines have been published.  </t>
    <phoneticPr fontId="4"/>
  </si>
  <si>
    <t>“Corporate Value Chain (Scope 3) Accounting and Reporting Standard”</t>
    <phoneticPr fontId="4"/>
  </si>
  <si>
    <t>“Green Value Chain Platform (Japanese Ministry of the Environment website, which provides Scope 3 emissions calculation methods and models)”</t>
    <phoneticPr fontId="4"/>
  </si>
  <si>
    <t>【算出の考え方と算出方法】</t>
    <phoneticPr fontId="4"/>
  </si>
  <si>
    <t>各種ガイドライン*を参考に製品使用年数、稼動時間、各種の原単位指標、自社のデータから算定した原単位などを設定して算出しています。
今後も、算出方法や原単位、バウンダリの見直しを行い、算出精度を高めていきます。
現在発行されている主要なガイドラインには以下のようなものがあります。</t>
    <phoneticPr fontId="4"/>
  </si>
  <si>
    <t>“グリーン・バリューチェーンプラットフォーム（環境省HP：スコープ３の算定方法、事例等を掲載）”</t>
    <phoneticPr fontId="4"/>
  </si>
  <si>
    <t>【Calculation method for each category  各カテゴリの算出方法】</t>
    <phoneticPr fontId="4"/>
  </si>
  <si>
    <t xml:space="preserve">Capital goods  資本財	</t>
    <phoneticPr fontId="4"/>
  </si>
  <si>
    <t>Calculate by multiplying the annual amount of capital investment by the emission factor  年度の設備投資額に原単位を乗じて算出</t>
    <phoneticPr fontId="4"/>
  </si>
  <si>
    <t>Fuel- and energy-related activities not included in scope 1 or scope 2  Scope1, 2 に含まれない燃料及びエネルギー関連活動</t>
    <phoneticPr fontId="4"/>
  </si>
  <si>
    <t>Calculate by multiplying annual energy consumption at each base by the emission factors for resource extraction, production and transportation  各拠点で年度で使用したエネルギーに資源採取、生産、及び、輸送の原単位を乗じて算出</t>
    <phoneticPr fontId="4"/>
  </si>
  <si>
    <t>Calculate by multiplying by the emission factor the disposal weight of waste from the facilities for each type classified in terms of disposal method  事業所からの廃棄物を処理別に分類し、処理重量に原単位を乗じて算出</t>
    <phoneticPr fontId="4"/>
  </si>
  <si>
    <t>Business travel  出張</t>
    <phoneticPr fontId="4"/>
  </si>
  <si>
    <t>Calculate by multiplying by the emission factor the amount paid for travel expenses by transportation mode  移動手段別の交通費支給額に原単位を乗じて算出</t>
    <phoneticPr fontId="4"/>
  </si>
  <si>
    <t>Not applicable (Emissions from upstream leased buildings and vehicles are included in Scope 1 and Scope 2)  対象外（賃借している建物、車両からの排出分はScope1、2に含まれるため）</t>
    <phoneticPr fontId="4"/>
  </si>
  <si>
    <t>Calculate emissions from the transportation of products that are not shipped by the Ricoh Group, by multiplying the average transportation distance and weight by the emission factor  製品輸送においてリコーグループが荷主でない輸送を算出。平均輸送距離と輸送重量に輸送の原単位を乗じる</t>
    <phoneticPr fontId="4"/>
  </si>
  <si>
    <t>Calculate by multiplying the amount of products that are not final products by the emission factor  最終製品でない製品物量に原単位を乗じて算出</t>
    <phoneticPr fontId="4"/>
  </si>
  <si>
    <t>Calculate based on the assumed usage and life of the sold products  販売した製品の想定使用状況による寿命分の排出量を算出</t>
    <phoneticPr fontId="4"/>
  </si>
  <si>
    <t>End-of-life treatment of sold products  販売した製品の廃棄</t>
    <phoneticPr fontId="4"/>
  </si>
  <si>
    <t>Calculate based on the weight of the sold products and LCA data on emissions from the disposal of Ricoh products  販売した製品の重量と自社製品LCAデータの廃棄による排出量から算出</t>
    <phoneticPr fontId="4"/>
  </si>
  <si>
    <t>Not applicable (The Ricoh Group has no emissions from this category due to non-consolidated lease business.)  対象外（リース事業の非連結化に伴い、該当する排出は無いため）</t>
    <phoneticPr fontId="4"/>
  </si>
  <si>
    <t>Not applicable (The Ricoh Group has no emissions from this category.)  対象外（リコーグループでは本カテゴリに該当する排出は無いため）</t>
    <phoneticPr fontId="4"/>
  </si>
  <si>
    <t>Calculate based on emissions from the companies of which Ricoh Co., Ltd. owns shares as well as based on the shareholding ratio  株式会社リコーが株を所有する企業の排出量と持ち株比率から算出</t>
    <phoneticPr fontId="4"/>
  </si>
  <si>
    <t>CO2 emissions in logistics by Ricoh Group  物流におけるCO2排出量</t>
    <phoneticPr fontId="4"/>
  </si>
  <si>
    <t>　Scope of data collection: Ricoh Group
　データ収集範囲：リコーグループ</t>
    <phoneticPr fontId="4"/>
  </si>
  <si>
    <t>Procurement logistics  調達物流</t>
    <rPh sb="23" eb="25">
      <t>チョウタツ</t>
    </rPh>
    <phoneticPr fontId="4"/>
  </si>
  <si>
    <t>Domestic logistics  国内物流</t>
    <phoneticPr fontId="4"/>
  </si>
  <si>
    <t>International logistics between business sites  国際拠点間物流</t>
    <phoneticPr fontId="4"/>
  </si>
  <si>
    <t>Overseas logistics within the same area / country  海外域内物流</t>
    <phoneticPr fontId="4"/>
  </si>
  <si>
    <t>Total  合計</t>
    <phoneticPr fontId="4"/>
  </si>
  <si>
    <t>* For procurement logistics, it includes cargo handling and storage. Domestic logistics data is obtained by totalling actual transport record of shipments, sales and collections, in which the Ricoh Group is the consignor. 調達物流に関しては、荷役・保管も含む。国内物流に関しては、リコーグループが荷主となる出荷、販売、および、回収に関わる輸送を集計しています。
* Overseas data is obtained by totaling actual records regarding international transportation between major sites and some transportation within the same area/country. 海外に関しては、主要な国際拠点間輸送および域内輸送を集計しています。</t>
    <phoneticPr fontId="4"/>
  </si>
  <si>
    <t>CO2 emissions during product use  製品使用時のCO2</t>
    <phoneticPr fontId="4"/>
  </si>
  <si>
    <t>　Scope of data collection: Amount of CO2 emissions arising from the use of equipment sold during each fiscal year, calculated based on expected service life
　データ対象範囲：各年度に販売された製品の想定寿命における使用時のCO2排出量</t>
    <phoneticPr fontId="4"/>
  </si>
  <si>
    <t>Avoided emissions  削減貢献量実績</t>
    <phoneticPr fontId="4"/>
  </si>
  <si>
    <t>Provision of energy saving products  省エネルギー製品の提供</t>
    <phoneticPr fontId="4"/>
  </si>
  <si>
    <t>Resource saving of products  製品の省資源化</t>
    <phoneticPr fontId="4"/>
  </si>
  <si>
    <t>Provision of digital services  デジタルサービスの提供</t>
    <phoneticPr fontId="4"/>
  </si>
  <si>
    <t>Total  合計</t>
    <rPh sb="7" eb="9">
      <t>ゴウケイ</t>
    </rPh>
    <phoneticPr fontId="4"/>
  </si>
  <si>
    <t>【The subjects and methods for calculating avoided emissions 削減貢献量の算出対象と算出方法】</t>
    <rPh sb="60" eb="62">
      <t>サクゲン</t>
    </rPh>
    <rPh sb="62" eb="64">
      <t>コウケン</t>
    </rPh>
    <rPh sb="64" eb="65">
      <t>リョウ</t>
    </rPh>
    <rPh sb="66" eb="68">
      <t>サンシュツ</t>
    </rPh>
    <rPh sb="68" eb="70">
      <t>タイショウ</t>
    </rPh>
    <rPh sb="71" eb="73">
      <t>サンシュツ</t>
    </rPh>
    <rPh sb="73" eb="75">
      <t>ホウホウ</t>
    </rPh>
    <phoneticPr fontId="4"/>
  </si>
  <si>
    <t>Means of reducing environmental impact
環境負荷の削減貢献手段</t>
    <phoneticPr fontId="4"/>
  </si>
  <si>
    <t>The calculation targets for avoided emissions
削減貢献量の算出対象</t>
    <phoneticPr fontId="4"/>
  </si>
  <si>
    <t>The calculation method
算出方法</t>
    <phoneticPr fontId="4"/>
  </si>
  <si>
    <t>（参考）FY2023
売上に占める割合</t>
    <rPh sb="1" eb="3">
      <t>サンコウ</t>
    </rPh>
    <rPh sb="11" eb="13">
      <t>ウリアゲ</t>
    </rPh>
    <rPh sb="14" eb="15">
      <t>シ</t>
    </rPh>
    <rPh sb="17" eb="19">
      <t>ワリアイ</t>
    </rPh>
    <phoneticPr fontId="4"/>
  </si>
  <si>
    <t>Provision of energy saving products　省エネルギー製品の提供</t>
    <phoneticPr fontId="4"/>
  </si>
  <si>
    <t xml:space="preserve">Amount (CO2 equivalent) reduced through the introduction of models to customers' sites with enhanced energy-saving functions for Multi Function Printers (MFPs), printers and other equipment as well as lighting and air-conditioning control systems.
複合機やプリンターの省エネ化や照明・空調制御システムの導入により削減されたCO2量を算定。		</t>
    <phoneticPr fontId="4"/>
  </si>
  <si>
    <t>Based on the reference to the calculation methodology of emission reduction contributions through products and services under the "Low Carbon Society Implementation Plan" by the four electrical and electronic associations, we utilize actual sales data such as sales volume to calculate this.
電機・電子4団体「低炭素社会実行計画」の製品・サービスによる排出抑制貢献量の算定方法論等を参考として、販売台数等の実績データを活用し算出しています。</t>
    <phoneticPr fontId="4"/>
  </si>
  <si>
    <t>Amount (CO2 equivalent) reduced associated with procurement of raw materials and parts by lowering the input of new resources as a result of promoting reuse of recovered equipment, use of recycled
materials, production of more compact, lightweight models, and use of ecological silicone-top linerless labels.
回収された製品のリユース・マテリアルリサイクルの促進、製品の小型・軽量化、環境に配慮した剥離紙を用いない感熱ラベルなどにより削減された原材料・部品調達起因のCO2排出量を算定。</t>
    <phoneticPr fontId="4"/>
  </si>
  <si>
    <t>We are using the LCA calculation results conducted by our company.
弊社によるLCA算定結果を利用しています。</t>
    <phoneticPr fontId="4"/>
  </si>
  <si>
    <t xml:space="preserve">Amount (CO2 equivalent) reduced through the introduction of energy efficient solutions/services to customers' sites, including conversion from offset printing to digital printing and duplex and with suppliers.
オフセット印刷からデジタル印刷への転換よる紙、印刷版削減などお客様先やサプライヤーとのCO2削減活動で社会全体で削減されたCO2排出量を算定。		</t>
    <phoneticPr fontId="4"/>
  </si>
  <si>
    <t>In consideration of the actual usage patterns of printers, we use the scenario of small-lot printing, where digital printing offers higher cost advantages than offset printing.
印刷業者様の実際の使用形態を考慮し、オフセット印刷よりデジタル印刷のコストメリットの高い少ロット印刷時をシナリオとして使用しています。</t>
    <rPh sb="177" eb="181">
      <t>インサツギョウシャ</t>
    </rPh>
    <rPh sb="181" eb="182">
      <t>サマ</t>
    </rPh>
    <rPh sb="183" eb="185">
      <t>ジッサイ</t>
    </rPh>
    <rPh sb="186" eb="190">
      <t>シヨウケイタイ</t>
    </rPh>
    <rPh sb="191" eb="193">
      <t>コウリョ</t>
    </rPh>
    <rPh sb="200" eb="202">
      <t>インサツ</t>
    </rPh>
    <rPh sb="208" eb="210">
      <t>インサツ</t>
    </rPh>
    <rPh sb="219" eb="220">
      <t>タカ</t>
    </rPh>
    <rPh sb="225" eb="227">
      <t>インサツ</t>
    </rPh>
    <rPh sb="227" eb="228">
      <t>ジ</t>
    </rPh>
    <rPh sb="236" eb="238">
      <t>シヨウ</t>
    </rPh>
    <phoneticPr fontId="4"/>
  </si>
  <si>
    <t xml:space="preserve">Revenues from Eco-Labeled Products　環境ラベル商品からの収益 </t>
    <phoneticPr fontId="4"/>
  </si>
  <si>
    <t>Unit
単位</t>
    <rPh sb="5" eb="7">
      <t>タンイ</t>
    </rPh>
    <phoneticPr fontId="4"/>
  </si>
  <si>
    <t>Product certified with Type I eco-labels (ISO 14024)*1
タイプⅠエコラベル（ISO14024）認定製品*1</t>
    <phoneticPr fontId="4"/>
  </si>
  <si>
    <t>100 million yen
億円</t>
    <phoneticPr fontId="4"/>
  </si>
  <si>
    <t>Products certified with single/multi attribute eco-labels*2
単一/複数属性エコラベル認証製品*2</t>
    <phoneticPr fontId="4"/>
  </si>
  <si>
    <t>Other sustainable products or services*3
その他の持続可能な製品またはサービス*3</t>
    <phoneticPr fontId="4"/>
  </si>
  <si>
    <t>Total revenues from sustainable products or services
持続可能な製品またはサービスからの総収益</t>
    <phoneticPr fontId="4"/>
  </si>
  <si>
    <t>*1 Calculated by multiplying the sales of office printing and commercial printing by the acquisition rate of environmental labels (Blue Angel, EPEAT, or Eco Mark).</t>
  </si>
  <si>
    <t>*1 オフィスプリンティング及び商用印刷売上に対し、環境ラベル（Blue Angel、EPEAT、Eco Markのいずれか）の取得率を乗じて算出</t>
  </si>
  <si>
    <t>*2 オフィスプリンティング及び商用印刷売上に対し、上記環境ラベルを取得しておらずEnergy Starのみ取得している製品の取得率を乗じて算出</t>
  </si>
  <si>
    <t>*3 Calculated based on the sales of solutions that support digital transformation (such as Scrum packages).</t>
    <phoneticPr fontId="4"/>
  </si>
  <si>
    <t>*3 DXを支援するソリューション（スクラムパッケージ等）売上を基に算出</t>
  </si>
  <si>
    <t>External Recognition for Environmental 環境関連の外部評価結果</t>
    <phoneticPr fontId="4"/>
  </si>
  <si>
    <t>【CDP response content　CDP回答内容】</t>
    <phoneticPr fontId="4"/>
  </si>
  <si>
    <t>CDP Climate Change CDP気候変動</t>
    <phoneticPr fontId="4"/>
  </si>
  <si>
    <t>CDP Water Security CDP水セキュリティ</t>
  </si>
  <si>
    <t>CDP climate change score CDP 気候変動スコア</t>
    <phoneticPr fontId="4"/>
  </si>
  <si>
    <t>A</t>
    <phoneticPr fontId="20"/>
  </si>
  <si>
    <t>A</t>
    <phoneticPr fontId="4"/>
  </si>
  <si>
    <t>CDP water security score CDP　水セキュリティスコア</t>
    <phoneticPr fontId="4"/>
  </si>
  <si>
    <t>A-</t>
    <phoneticPr fontId="20"/>
  </si>
  <si>
    <t xml:space="preserve">CDP　supply chain score CDP サプライチェーンスコア </t>
    <phoneticPr fontId="4"/>
  </si>
  <si>
    <t>◆Environmental Performance Data  -Resource Conservation/Recycling-  環境パフォーマンスデータ　-省資源・リサイクル-</t>
    <rPh sb="68" eb="70">
      <t>カンキョウ</t>
    </rPh>
    <rPh sb="82" eb="85">
      <t>ショウシゲン</t>
    </rPh>
    <phoneticPr fontId="4"/>
  </si>
  <si>
    <t>Reuse and Recycling  リユース・リサイクル</t>
    <phoneticPr fontId="4"/>
  </si>
  <si>
    <t>t</t>
  </si>
  <si>
    <t>Virgin material usage ratio of products  製品の新規資源使用率*1</t>
    <phoneticPr fontId="4"/>
  </si>
  <si>
    <t>Amount of virgin materials used in products  製品の新規資源使用量</t>
    <phoneticPr fontId="4"/>
  </si>
  <si>
    <t>Collection amount of end-of-life products  使用済み製品の回収量*3</t>
    <phoneticPr fontId="4"/>
  </si>
  <si>
    <t>Main unit/Accessories
本体/周辺機</t>
    <rPh sb="22" eb="24">
      <t>ホンタイ</t>
    </rPh>
    <rPh sb="25" eb="28">
      <t>シュウヘンキ</t>
    </rPh>
    <phoneticPr fontId="4"/>
  </si>
  <si>
    <t>Supplies サプライ</t>
    <phoneticPr fontId="4"/>
  </si>
  <si>
    <t>Parts　パーツ</t>
    <phoneticPr fontId="4"/>
  </si>
  <si>
    <t>Reuse / Recycle / Energy Recovery Volume  
リユース・リサイクル・エネルギーリカバリー量*3</t>
    <phoneticPr fontId="4"/>
  </si>
  <si>
    <t>Reuse / Recycle ratio  リユース・リサイクル率*3</t>
    <phoneticPr fontId="4"/>
  </si>
  <si>
    <t>%</t>
  </si>
  <si>
    <t>Energy Recovery ratio  エネルギーリカバリー率*3</t>
    <phoneticPr fontId="4"/>
  </si>
  <si>
    <t>Incineration / Landfill ratio  単純焼却・埋め立て率*3</t>
    <phoneticPr fontId="4"/>
  </si>
  <si>
    <t>*1 Virgin material usage ratio of products: The ratio of virgin material usage to total input resources　新規資源使用率：総投入資源量に対する新規資源使用量の割合</t>
  </si>
  <si>
    <t>*2 Post and pre consumer recycled plastic, and reused plastics ポストコンシューマ材、プレコンシューマ材および再使用プラスチック</t>
  </si>
  <si>
    <t>*3 From FY 2023, we have partially modified the aggregation method for overseas data to improve accuracy.　2023年度より精度向上のため海外データの集計方法を一部変更</t>
  </si>
  <si>
    <t>Plastic プラスチック</t>
    <phoneticPr fontId="4"/>
  </si>
  <si>
    <t>The amount of plastic contained in the products 製品に含まれるプラスチック量</t>
  </si>
  <si>
    <t>The amount of recycled plastic used in the products 製品に使用される再生プラスチック量*1</t>
  </si>
  <si>
    <t>Share of materials used that are recycled 製品に使用される再生プラスチック量の割合</t>
  </si>
  <si>
    <t>*1 Post and pre consumer recycled plastic, and reused plastics ポストコンシューマ材、プレコンシューマ材および再使用プラスチック</t>
  </si>
  <si>
    <t>Amount of metal used 金属使用量</t>
    <rPh sb="21" eb="23">
      <t>キンゾク</t>
    </rPh>
    <rPh sb="23" eb="25">
      <t>シヨウ</t>
    </rPh>
    <rPh sb="25" eb="26">
      <t>リョウ</t>
    </rPh>
    <phoneticPr fontId="4"/>
  </si>
  <si>
    <t>Aluminium アルミニウム</t>
    <phoneticPr fontId="4"/>
  </si>
  <si>
    <t>Cobalt コバルト</t>
    <phoneticPr fontId="4"/>
  </si>
  <si>
    <t>Copper 銅</t>
    <rPh sb="7" eb="8">
      <t>ドウ</t>
    </rPh>
    <phoneticPr fontId="4"/>
  </si>
  <si>
    <t>Iron/steel 鉄</t>
    <rPh sb="11" eb="12">
      <t>テツ</t>
    </rPh>
    <phoneticPr fontId="4"/>
  </si>
  <si>
    <t>Nickel ニッケル</t>
    <phoneticPr fontId="4"/>
  </si>
  <si>
    <t>Lithium リチウム</t>
    <phoneticPr fontId="4"/>
  </si>
  <si>
    <t>Titanium チタン</t>
    <phoneticPr fontId="4"/>
  </si>
  <si>
    <t>The proportion of materials used that are recycled リサイクルされる使用材料の割合</t>
    <rPh sb="59" eb="63">
      <t>シヨウザイリョウ</t>
    </rPh>
    <rPh sb="64" eb="66">
      <t>ワリアイ</t>
    </rPh>
    <phoneticPr fontId="4"/>
  </si>
  <si>
    <r>
      <rPr>
        <sz val="12"/>
        <color rgb="FF000000"/>
        <rFont val="Meiryo UI"/>
        <family val="3"/>
        <charset val="128"/>
      </rPr>
      <t>6.4</t>
    </r>
    <r>
      <rPr>
        <vertAlign val="superscript"/>
        <sz val="12"/>
        <color rgb="FF000000"/>
        <rFont val="Meiryo UI"/>
        <family val="3"/>
        <charset val="128"/>
      </rPr>
      <t>*1</t>
    </r>
  </si>
  <si>
    <t>7.7*1</t>
  </si>
  <si>
    <r>
      <rPr>
        <sz val="12"/>
        <color rgb="FF000000"/>
        <rFont val="Meiryo UI"/>
        <family val="3"/>
        <charset val="128"/>
      </rPr>
      <t>2.7</t>
    </r>
    <r>
      <rPr>
        <vertAlign val="superscript"/>
        <sz val="12"/>
        <color rgb="FF000000"/>
        <rFont val="Meiryo UI"/>
        <family val="3"/>
        <charset val="128"/>
      </rPr>
      <t>*2</t>
    </r>
  </si>
  <si>
    <t>2.7*2</t>
  </si>
  <si>
    <r>
      <rPr>
        <sz val="12"/>
        <color rgb="FF000000"/>
        <rFont val="Meiryo UI"/>
        <family val="3"/>
        <charset val="128"/>
      </rPr>
      <t>2.2</t>
    </r>
    <r>
      <rPr>
        <vertAlign val="superscript"/>
        <sz val="12"/>
        <color rgb="FF000000"/>
        <rFont val="Meiryo UI"/>
        <family val="3"/>
        <charset val="128"/>
      </rPr>
      <t>*3</t>
    </r>
  </si>
  <si>
    <t>2.2*3</t>
  </si>
  <si>
    <r>
      <rPr>
        <sz val="12"/>
        <color rgb="FF000000"/>
        <rFont val="Meiryo UI"/>
        <family val="3"/>
        <charset val="128"/>
      </rPr>
      <t>7.0</t>
    </r>
    <r>
      <rPr>
        <vertAlign val="superscript"/>
        <sz val="12"/>
        <color rgb="FF000000"/>
        <rFont val="Meiryo UI"/>
        <family val="3"/>
        <charset val="128"/>
      </rPr>
      <t>*4</t>
    </r>
  </si>
  <si>
    <t>9.1*4</t>
  </si>
  <si>
    <r>
      <rPr>
        <sz val="12"/>
        <color rgb="FF000000"/>
        <rFont val="Meiryo UI"/>
        <family val="3"/>
        <charset val="128"/>
      </rPr>
      <t>1.6</t>
    </r>
    <r>
      <rPr>
        <vertAlign val="superscript"/>
        <sz val="12"/>
        <color rgb="FF000000"/>
        <rFont val="Meiryo UI"/>
        <family val="3"/>
        <charset val="128"/>
      </rPr>
      <t>*２</t>
    </r>
  </si>
  <si>
    <t>1.6*２</t>
  </si>
  <si>
    <r>
      <rPr>
        <sz val="12"/>
        <color rgb="FF000000"/>
        <rFont val="Meiryo UI"/>
        <family val="3"/>
        <charset val="128"/>
      </rPr>
      <t>0.6</t>
    </r>
    <r>
      <rPr>
        <vertAlign val="superscript"/>
        <sz val="12"/>
        <color rgb="FF000000"/>
        <rFont val="Meiryo UI"/>
        <family val="3"/>
        <charset val="128"/>
      </rPr>
      <t>*5</t>
    </r>
  </si>
  <si>
    <t>0.6*5</t>
  </si>
  <si>
    <t xml:space="preserve">*1 The usage amount of ADC12 containing recycled material, calculated based on a 90% recycled material usage rate from manufacturer hearings 
</t>
    <phoneticPr fontId="4"/>
  </si>
  <si>
    <t xml:space="preserve">    再生材を含むADC12の使用量とメーカヒアリングによる再生材使用率90％から算出</t>
    <phoneticPr fontId="4"/>
  </si>
  <si>
    <t>*2 The average recycling rate over five years for the mineral resource material flow 鉱物資源マテリアルフロー　リサイクル率5年分の平均値</t>
    <phoneticPr fontId="4"/>
  </si>
  <si>
    <t xml:space="preserve">*3 Calculated based on the usage amount by domestic manufacturers and mineral material flow: Recent (2021) recycling rate in Japan </t>
    <phoneticPr fontId="4"/>
  </si>
  <si>
    <t>　　国内生産メーカの使用量と鉱物マテリアルフロー　直近(2021)のリサイクル率</t>
    <phoneticPr fontId="4"/>
  </si>
  <si>
    <t xml:space="preserve">*4 Calculated based on the usage amount of electric arc furnace steel and scrap for RDP and RGC RDP,RGCの電炉鉄使用量、スクラップ使用量から算出 </t>
    <phoneticPr fontId="4"/>
  </si>
  <si>
    <t>*5　The average recycling rate over six years for the mineral resource material flow 鉱物資源マテリアルフロー　リサイクル率6年分の平均値</t>
    <phoneticPr fontId="4"/>
  </si>
  <si>
    <t>Tap Water  都市用水</t>
    <rPh sb="11" eb="15">
      <t>トシヨウスイ</t>
    </rPh>
    <phoneticPr fontId="2"/>
  </si>
  <si>
    <t>Industrial Water  工業用水</t>
    <rPh sb="18" eb="22">
      <t>コウギョウヨウスイ</t>
    </rPh>
    <phoneticPr fontId="2"/>
  </si>
  <si>
    <t>Ground Water  地下水</t>
    <rPh sb="14" eb="17">
      <t>チカスイ</t>
    </rPh>
    <phoneticPr fontId="2"/>
  </si>
  <si>
    <t>River, pond Water  川/池水</t>
    <rPh sb="19" eb="20">
      <t>カワ</t>
    </rPh>
    <rPh sb="21" eb="23">
      <t>イケミズ</t>
    </rPh>
    <phoneticPr fontId="2"/>
  </si>
  <si>
    <t>Rainwater 雨水</t>
  </si>
  <si>
    <t>Reused / recycled volume  再使用・再生利用水量*2</t>
    <phoneticPr fontId="4"/>
  </si>
  <si>
    <t>Reused / recycled rate  再使用・再生利用水率 *2 *3</t>
    <rPh sb="33" eb="34">
      <t>リツ</t>
    </rPh>
    <phoneticPr fontId="4"/>
  </si>
  <si>
    <t>Surface Water  河川などの公共用水域</t>
    <phoneticPr fontId="4"/>
  </si>
  <si>
    <t>Sewer  下水道</t>
    <rPh sb="7" eb="10">
      <t>ゲスイドウ</t>
    </rPh>
    <phoneticPr fontId="2"/>
  </si>
  <si>
    <t>Ocean total discharge  海への直接排水</t>
    <rPh sb="23" eb="24">
      <t>ウミ</t>
    </rPh>
    <rPh sb="26" eb="30">
      <t>チョクセツハイスイ</t>
    </rPh>
    <phoneticPr fontId="2"/>
  </si>
  <si>
    <t>Subsurface / well total discharge  地下への排水</t>
    <rPh sb="35" eb="37">
      <t>チカ</t>
    </rPh>
    <rPh sb="39" eb="41">
      <t>ハイスイ</t>
    </rPh>
    <phoneticPr fontId="2"/>
  </si>
  <si>
    <t>Beneficial / other use total discharge  再利用された排水（有益な排水）</t>
    <rPh sb="40" eb="43">
      <t>サイリヨウ</t>
    </rPh>
    <rPh sb="46" eb="48">
      <t>ハイスイ</t>
    </rPh>
    <rPh sb="49" eb="51">
      <t>ユウエキ</t>
    </rPh>
    <rPh sb="52" eb="54">
      <t>ハイスイ</t>
    </rPh>
    <phoneticPr fontId="2"/>
  </si>
  <si>
    <t>Water Consumption 水消費量 *4</t>
    <rPh sb="18" eb="19">
      <t>ミズ</t>
    </rPh>
    <rPh sb="19" eb="22">
      <t>ショウヒリョウ</t>
    </rPh>
    <phoneticPr fontId="4"/>
  </si>
  <si>
    <t>1,000m3</t>
    <phoneticPr fontId="4"/>
  </si>
  <si>
    <t>Waste　排出物</t>
    <rPh sb="6" eb="8">
      <t>ハイシュツ</t>
    </rPh>
    <rPh sb="8" eb="9">
      <t>ブツ</t>
    </rPh>
    <phoneticPr fontId="4"/>
  </si>
  <si>
    <t>◆Environmental Performance Data  -Pollution Prevention-  環境パフォーマンスデータ　-汚染予防-</t>
    <rPh sb="57" eb="59">
      <t>カンキョウ</t>
    </rPh>
    <rPh sb="71" eb="73">
      <t>オセン</t>
    </rPh>
    <rPh sb="73" eb="75">
      <t>ヨボウ</t>
    </rPh>
    <phoneticPr fontId="4"/>
  </si>
  <si>
    <t>Environmentally sensitive substances  環境影響化学物質</t>
    <phoneticPr fontId="4"/>
  </si>
  <si>
    <t>・Scope of data collection: Production sites of the Ricoh Group
・データ収集範囲：リコーグループ生産・開発関連事業所</t>
    <phoneticPr fontId="4"/>
  </si>
  <si>
    <t>Amount used  使用量</t>
    <phoneticPr fontId="4"/>
  </si>
  <si>
    <t>ｔ</t>
    <phoneticPr fontId="4"/>
  </si>
  <si>
    <t>Amount discharged  排出量</t>
    <rPh sb="21" eb="22">
      <t>リョウ</t>
    </rPh>
    <phoneticPr fontId="4"/>
  </si>
  <si>
    <t>PRTR-target substances  PRTR対象物質</t>
    <phoneticPr fontId="4"/>
  </si>
  <si>
    <t>Amount used　取扱量</t>
    <rPh sb="12" eb="14">
      <t>トリアツカイ</t>
    </rPh>
    <rPh sb="14" eb="15">
      <t>リョウ</t>
    </rPh>
    <phoneticPr fontId="4"/>
  </si>
  <si>
    <t>Amount discharged　排出量</t>
    <rPh sb="20" eb="21">
      <t>リョウ</t>
    </rPh>
    <phoneticPr fontId="4"/>
  </si>
  <si>
    <t>Amount transferred　移動量</t>
    <phoneticPr fontId="4"/>
  </si>
  <si>
    <t>Air pollutants  大気汚染物質</t>
  </si>
  <si>
    <t>VOC(国内＋海外)　*1 *2</t>
    <rPh sb="4" eb="6">
      <t>コクナイ</t>
    </rPh>
    <rPh sb="7" eb="9">
      <t>カイガイ</t>
    </rPh>
    <phoneticPr fontId="4"/>
  </si>
  <si>
    <t>*1 Four electrical and electronics associations formulated volatile organic compound (VOC) emissions reduction initiatives that subject to 20 chemical substances to tighter regulation. The Ricoh Group joined their endeavor and is promoting VOC emissions reduction. 電機・電子4団体では自主行動計画として20物質の揮発性有機化合物（VOC）の排出量削減を策定しました。リコーグループもこの活動に参加し、VOC排出量削減を進めています。
*2 Business sites whose annual handling amount for each substance reaches a ton or more are included as tabulation subjects. 物質ごとの年間取扱量1t以上の事業所を集計対象としています。</t>
  </si>
  <si>
    <t>◆Environmental Performance Data  -Conservation of Biodiversity-  環境パフォーマンスデータ　-生物多様性保全-</t>
    <rPh sb="65" eb="67">
      <t>カンキョウ</t>
    </rPh>
    <rPh sb="79" eb="84">
      <t>セイブツタヨウセイ</t>
    </rPh>
    <rPh sb="84" eb="86">
      <t>ホゼン</t>
    </rPh>
    <phoneticPr fontId="4"/>
  </si>
  <si>
    <t>Conservation of Biodiversity  生物多様性保全</t>
    <phoneticPr fontId="4"/>
  </si>
  <si>
    <t>Forest Conservation Projects
森林保全プロジェクト</t>
    <phoneticPr fontId="4"/>
  </si>
  <si>
    <t>Amount of assistance money  支援額
(Number of projects supported) （支援プロジェクト数)</t>
    <phoneticPr fontId="4"/>
  </si>
  <si>
    <t>million yen  百万円
(cases)（件）</t>
    <phoneticPr fontId="4"/>
  </si>
  <si>
    <t>19
(2)</t>
    <phoneticPr fontId="4"/>
  </si>
  <si>
    <t>15
(3)</t>
    <phoneticPr fontId="4"/>
  </si>
  <si>
    <t>18
(3)</t>
    <phoneticPr fontId="4"/>
  </si>
  <si>
    <t>11
(3)</t>
  </si>
  <si>
    <t>Activity participants  生物多様性保全活動参加人数</t>
    <rPh sb="23" eb="25">
      <t>セイブツ</t>
    </rPh>
    <rPh sb="25" eb="28">
      <t>タヨウセイ</t>
    </rPh>
    <rPh sb="28" eb="30">
      <t>ホゼン</t>
    </rPh>
    <phoneticPr fontId="4"/>
  </si>
  <si>
    <t>person  人</t>
    <rPh sb="8" eb="9">
      <t>ニン</t>
    </rPh>
    <phoneticPr fontId="4"/>
  </si>
  <si>
    <t>One Million Trees Project
100万本未来の森プロジェクト</t>
    <phoneticPr fontId="4"/>
  </si>
  <si>
    <t>Number of trees planted: per fiscal year　植林本数：単年</t>
  </si>
  <si>
    <t>tree  本</t>
    <rPh sb="6" eb="7">
      <t>ホン</t>
    </rPh>
    <phoneticPr fontId="4"/>
  </si>
  <si>
    <t>Number of trees planted: cumulative植林本数：累計</t>
  </si>
  <si>
    <t>tree  本</t>
  </si>
  <si>
    <t>Progress rate 進捗度</t>
  </si>
  <si>
    <t>Product Steward Ship プロダクトスチュワードシップ</t>
    <phoneticPr fontId="4"/>
  </si>
  <si>
    <t xml:space="preserve">Update: July 2025
</t>
    <phoneticPr fontId="4"/>
  </si>
  <si>
    <t>◆Environmental Performance Data  -By Business Sites (production sites and group companies)　FY2024-環境パフォーマンスデータ　-事業所別データ　2024年度-</t>
    <rPh sb="98" eb="100">
      <t>カンキョウ</t>
    </rPh>
    <rPh sb="112" eb="115">
      <t>ジギョウショ</t>
    </rPh>
    <rPh sb="115" eb="116">
      <t>ベツ</t>
    </rPh>
    <rPh sb="124" eb="126">
      <t>ネンド</t>
    </rPh>
    <phoneticPr fontId="4"/>
  </si>
  <si>
    <t>Total amount of wastes discharged*1
排出物総排出量
（ｔ）＊1</t>
    <phoneticPr fontId="18"/>
  </si>
  <si>
    <t>Final amount of wastes disposed*2 (t)
排出物最終処分量（ｔ）＊2</t>
    <rPh sb="38" eb="40">
      <t>ハイシュツ</t>
    </rPh>
    <rPh sb="40" eb="41">
      <t>ブツ</t>
    </rPh>
    <rPh sb="41" eb="43">
      <t>サイシュウ</t>
    </rPh>
    <rPh sb="43" eb="45">
      <t>ショブン</t>
    </rPh>
    <rPh sb="45" eb="46">
      <t>リョウ</t>
    </rPh>
    <phoneticPr fontId="18"/>
  </si>
  <si>
    <t>Water consumption (1,000 ㎥)*3
水使用量（1,000㎥）*3</t>
    <phoneticPr fontId="4"/>
  </si>
  <si>
    <t>Energy consumption 
エネルギー使用量</t>
    <rPh sb="25" eb="28">
      <t>シヨウリョウ</t>
    </rPh>
    <phoneticPr fontId="18"/>
  </si>
  <si>
    <t>Emissions into air (NOx) (t)
排出量／大気
（ＮＯＸ）（ｔ）</t>
    <phoneticPr fontId="4"/>
  </si>
  <si>
    <t>Emissions into air (SOx) (t)
排出量／大気
（SＯＸ）（ｔ）</t>
    <phoneticPr fontId="4"/>
  </si>
  <si>
    <t>Water discharge (BOD) (t)
排出量／水質
（ＢＯＤ）（ｔ）</t>
    <rPh sb="26" eb="28">
      <t>ハイシュツ</t>
    </rPh>
    <rPh sb="28" eb="29">
      <t>リョウ</t>
    </rPh>
    <rPh sb="30" eb="32">
      <t>スイシツ</t>
    </rPh>
    <phoneticPr fontId="18"/>
  </si>
  <si>
    <t>Environmentally sensitive substances used*4 (t)
環境影響化学物質
使用量（ｔ）＊4</t>
    <rPh sb="48" eb="50">
      <t>カンキョウ</t>
    </rPh>
    <rPh sb="50" eb="52">
      <t>エイキョウ</t>
    </rPh>
    <rPh sb="52" eb="54">
      <t>カガク</t>
    </rPh>
    <rPh sb="54" eb="56">
      <t>ブッシツ</t>
    </rPh>
    <rPh sb="57" eb="60">
      <t>シヨウリョウ</t>
    </rPh>
    <phoneticPr fontId="18"/>
  </si>
  <si>
    <t>Emissions of environmentally sensitive substances*4 (t)
環境影響化学物質
排出量（ｔ）＊4</t>
    <rPh sb="56" eb="58">
      <t>カンキョウ</t>
    </rPh>
    <rPh sb="58" eb="60">
      <t>エイキョウ</t>
    </rPh>
    <rPh sb="60" eb="62">
      <t>カガク</t>
    </rPh>
    <rPh sb="62" eb="64">
      <t>ブッシツ</t>
    </rPh>
    <rPh sb="65" eb="68">
      <t>ハイシュツリョウ</t>
    </rPh>
    <phoneticPr fontId="18"/>
  </si>
  <si>
    <t>PRTR substances subject to report
ＰＲＴＲ法届出対象物質</t>
    <rPh sb="38" eb="39">
      <t>ホウ</t>
    </rPh>
    <rPh sb="39" eb="41">
      <t>トドケデ</t>
    </rPh>
    <rPh sb="41" eb="43">
      <t>タイショウ</t>
    </rPh>
    <rPh sb="43" eb="45">
      <t>ブッシツ</t>
    </rPh>
    <phoneticPr fontId="18"/>
  </si>
  <si>
    <t>CO2 emissions
(tCO2)
CO2排出量
（tCO2）</t>
    <rPh sb="24" eb="26">
      <t>ハイシュツ</t>
    </rPh>
    <rPh sb="26" eb="27">
      <t>リョウ</t>
    </rPh>
    <phoneticPr fontId="18"/>
  </si>
  <si>
    <t>Heat value
発熱量
（ＴＪ）</t>
    <rPh sb="11" eb="13">
      <t>ハツネツ</t>
    </rPh>
    <rPh sb="13" eb="14">
      <t>リョウ</t>
    </rPh>
    <phoneticPr fontId="18"/>
  </si>
  <si>
    <r>
      <t xml:space="preserve">Atsugi Plant*8
</t>
    </r>
    <r>
      <rPr>
        <sz val="12"/>
        <rFont val="Meiryo UI"/>
        <family val="3"/>
        <charset val="128"/>
      </rPr>
      <t>-Office equipment and parts
1005 Shimo-Ogino, Atsugi, Kanagawa 243-0298, Japan</t>
    </r>
    <r>
      <rPr>
        <b/>
        <sz val="12"/>
        <rFont val="Meiryo UI"/>
        <family val="3"/>
        <charset val="128"/>
      </rPr>
      <t xml:space="preserve">
厚木事業所/</t>
    </r>
    <r>
      <rPr>
        <sz val="12"/>
        <rFont val="Meiryo UI"/>
        <family val="3"/>
        <charset val="128"/>
      </rPr>
      <t>OA機器、部品の製造　*8</t>
    </r>
    <r>
      <rPr>
        <b/>
        <sz val="12"/>
        <rFont val="Meiryo UI"/>
        <family val="3"/>
        <charset val="128"/>
      </rPr>
      <t xml:space="preserve">
</t>
    </r>
    <r>
      <rPr>
        <sz val="12"/>
        <rFont val="Meiryo UI"/>
        <family val="3"/>
        <charset val="128"/>
      </rPr>
      <t>〒243-0298　神奈川県厚木市下荻野1005</t>
    </r>
    <rPh sb="105" eb="107">
      <t>ブヒン</t>
    </rPh>
    <phoneticPr fontId="18"/>
  </si>
  <si>
    <t>*6</t>
  </si>
  <si>
    <t>●</t>
    <phoneticPr fontId="4"/>
  </si>
  <si>
    <r>
      <rPr>
        <b/>
        <sz val="12"/>
        <rFont val="Meiryo UI"/>
        <family val="3"/>
        <charset val="128"/>
      </rPr>
      <t xml:space="preserve">Fukui Plant
</t>
    </r>
    <r>
      <rPr>
        <sz val="12"/>
        <rFont val="Meiryo UI"/>
        <family val="3"/>
        <charset val="128"/>
      </rPr>
      <t>-Supplies
64-1 Ohmi, Sakai-cho, Sakai, Fukui 919-0547, Japan</t>
    </r>
    <r>
      <rPr>
        <b/>
        <sz val="12"/>
        <rFont val="Meiryo UI"/>
        <family val="3"/>
        <charset val="128"/>
      </rPr>
      <t xml:space="preserve">
福井事業所</t>
    </r>
    <r>
      <rPr>
        <sz val="12"/>
        <rFont val="Meiryo UI"/>
        <family val="3"/>
        <charset val="128"/>
      </rPr>
      <t>/情報機器関連消耗品の製造
〒919-0547福井県坂井市坂井町大味64-1</t>
    </r>
    <phoneticPr fontId="18"/>
  </si>
  <si>
    <r>
      <t xml:space="preserve">Ikeda Plant*9
</t>
    </r>
    <r>
      <rPr>
        <sz val="12"/>
        <rFont val="Meiryo UI"/>
        <family val="3"/>
        <charset val="128"/>
      </rPr>
      <t>-Electronic devices and office equipment
13-1 Himemuro-cho, Ikeda, Osaka 563-8501, Japan</t>
    </r>
    <r>
      <rPr>
        <b/>
        <sz val="12"/>
        <rFont val="Meiryo UI"/>
        <family val="3"/>
        <charset val="128"/>
      </rPr>
      <t xml:space="preserve">
池田事業所</t>
    </r>
    <r>
      <rPr>
        <sz val="12"/>
        <rFont val="Meiryo UI"/>
        <family val="3"/>
        <charset val="128"/>
      </rPr>
      <t>/電子デバイスの研究・開発・製造、OA機器の研究・開発　*9　　　　
〒563-8501 　大阪府池田市姫室町13-1</t>
    </r>
    <phoneticPr fontId="18"/>
  </si>
  <si>
    <t>ETRIA Co., Ltd.Numazu Plant*10
-R&amp;D and manufacturing of supplies for information equipment
146-1 Nishiwada, Numazu, Shizuoka, 410-0007, Japan
エトリア株式会社　沼津　*10
情報機器関連消耗品の研究開発・製造
〒410-8505 静岡県沼津市本田町16-1</t>
    <rPh sb="152" eb="154">
      <t>ヌマヅ</t>
    </rPh>
    <phoneticPr fontId="4"/>
  </si>
  <si>
    <t>ETRIA Co., Ltd.Tohoku Plant*11
-Office equipment, parts for copiers, printers and related equipment, electronic devices
3-1 Shinmeido, Nakanomyo, Shibata, Shibata District, Miyagi, 989-1612, Japan
エトリア株式会社　東北*11
OA機器および機器用部品の製造、プリンターおよび関連機器の開発・製造・販売、電子デバイスの製造
〒989-1612 宮城県柴田郡柴田町中名生神明堂3-1</t>
    <phoneticPr fontId="4"/>
  </si>
  <si>
    <t>ETRIA Co., Ltd.Gotemba*12
1-10 Komakado, Gotemba, Shizuoka 412-0038
manufacturing of information equipment
エトリア株式会社　御殿場　*12
〒412-0038 　静岡県御殿場市駒門1-10 
情報機器の製造</t>
    <rPh sb="111" eb="113">
      <t>カブシキ</t>
    </rPh>
    <rPh sb="113" eb="115">
      <t>カイシャ</t>
    </rPh>
    <rPh sb="116" eb="119">
      <t>ゴテンバ</t>
    </rPh>
    <rPh sb="135" eb="138">
      <t>シズオカケン</t>
    </rPh>
    <rPh sb="138" eb="142">
      <t>ゴテンバシ</t>
    </rPh>
    <rPh sb="142" eb="143">
      <t>コマ</t>
    </rPh>
    <rPh sb="143" eb="144">
      <t>カド</t>
    </rPh>
    <phoneticPr fontId="18"/>
  </si>
  <si>
    <t>Hasama Ricoh, Inc.
-Parts for copiers and data processing equipment
86 Aza-Kitasanden, Sanuma, Hasama-cho, Tome, Miyagi 987-0511, Japan
迫リコー(株)/OA機器用部品の製造
〒987-0511　宮城県登米市迫町佐沼字北散田86</t>
    <phoneticPr fontId="18"/>
  </si>
  <si>
    <t>The Ricoh Group's Manufacturing Subsidiaries outside Japan 
海外グループ生産会社</t>
    <rPh sb="60" eb="62">
      <t>カイガイ</t>
    </rPh>
    <rPh sb="66" eb="68">
      <t>セイサン</t>
    </rPh>
    <rPh sb="68" eb="70">
      <t>カイシャ</t>
    </rPh>
    <phoneticPr fontId="18"/>
  </si>
  <si>
    <t xml:space="preserve">ETRIA MANUFACTURING USA INC.
-Office equipment and supplies OA機器・機器関連消耗品の製造 
1005 Hurricane Shoals Rd, Lawrenceville, GA 30043, U.S.A.
</t>
    <phoneticPr fontId="4"/>
  </si>
  <si>
    <t>*7</t>
  </si>
  <si>
    <t>*1 Total amount of wastes: amount of waste discharged outside of business sites.</t>
    <phoneticPr fontId="4"/>
  </si>
  <si>
    <t xml:space="preserve">     Herein, "wastes" refers to general waste, industrial waste, and valuable materials generated as by-products of business activities.</t>
    <phoneticPr fontId="4"/>
  </si>
  <si>
    <t>*2 Final amount of wastes disposed of:</t>
    <phoneticPr fontId="4"/>
  </si>
  <si>
    <t xml:space="preserve">     Aggregate amount of untreated wastes sent to landfills and residue remaining after intermediate treatment sent to landfills.</t>
    <phoneticPr fontId="4"/>
  </si>
  <si>
    <t>*3 Water consumption:</t>
    <phoneticPr fontId="4"/>
  </si>
  <si>
    <t>*4 Environmentally sensitive substances:</t>
    <phoneticPr fontId="4"/>
  </si>
  <si>
    <t xml:space="preserve">     Chemical substances used by the Group in large quantities</t>
    <phoneticPr fontId="4"/>
  </si>
  <si>
    <t>*6 BOD: No discharge to public water</t>
  </si>
  <si>
    <t xml:space="preserve">     Nox, Sox: No discharge</t>
    <phoneticPr fontId="4"/>
  </si>
  <si>
    <t xml:space="preserve">     Environmentally sensitive substances: No use of target substances</t>
    <phoneticPr fontId="4"/>
  </si>
  <si>
    <t>*7 Data are currently managed by each site independently and are therefore not included in the Group's data.</t>
  </si>
  <si>
    <t>*8 Data for Ricoh Atsugi Plant include data for Ricoh Industry Atsugi.</t>
  </si>
  <si>
    <t>*9  Data for Ricoh Ikeda includes data from Ricoh Industry Ikeda..</t>
    <phoneticPr fontId="4"/>
  </si>
  <si>
    <t>*10 Data for Etria Numazu includes data from Yamanashi Electronics Numazu.</t>
    <phoneticPr fontId="4"/>
  </si>
  <si>
    <t>*11 Data for Etria Tohoku includes data from Tohoku RC Kitakata.</t>
    <phoneticPr fontId="4"/>
  </si>
  <si>
    <t>*12 Data for Etria Gotemba includes data from the Ricoh Environmental Business Development Center.</t>
    <phoneticPr fontId="4"/>
  </si>
  <si>
    <t>*13 The data for Ricoh Elemex Ena includes data from Etria Ena.</t>
    <phoneticPr fontId="4"/>
  </si>
  <si>
    <t>*1 排出物総排出量 ： 事業所外に排出する排出物の量</t>
    <rPh sb="22" eb="24">
      <t>ハイシュツ</t>
    </rPh>
    <rPh sb="24" eb="25">
      <t>ブツ</t>
    </rPh>
    <phoneticPr fontId="18"/>
  </si>
  <si>
    <t xml:space="preserve">    事業に伴い副産物として発生した有価物、一般廃棄物および産業廃棄物をあわせて排出物と称します。</t>
    <phoneticPr fontId="18"/>
  </si>
  <si>
    <t>*2 排出物最終処分量 ： 排出物のうち、直接埋立量と中間処理後の残さの埋立量の合計</t>
    <phoneticPr fontId="18"/>
  </si>
  <si>
    <t>*4 環境影響化学物質 ：リコーグループ内で使用量が多い化学物質群</t>
    <rPh sb="28" eb="30">
      <t>カガク</t>
    </rPh>
    <phoneticPr fontId="18"/>
  </si>
  <si>
    <t>　 *5 関連ページ（EPAサイト） https://www.epa.gov/toxics-release-inventory-tri-program　</t>
    <phoneticPr fontId="4"/>
  </si>
  <si>
    <t>*6 BOD : 公共用水域への排出がない事業所</t>
    <rPh sb="9" eb="11">
      <t>コウキョウ</t>
    </rPh>
    <rPh sb="11" eb="13">
      <t>ヨウスイ</t>
    </rPh>
    <rPh sb="13" eb="14">
      <t>イキ</t>
    </rPh>
    <rPh sb="16" eb="18">
      <t>ハイシュツ</t>
    </rPh>
    <rPh sb="21" eb="24">
      <t>ジギョウショ</t>
    </rPh>
    <phoneticPr fontId="18"/>
  </si>
  <si>
    <t>　    NOx、SOx : 排出がない事業所</t>
    <phoneticPr fontId="4"/>
  </si>
  <si>
    <t xml:space="preserve">    環境影響化学物質：-は対象となる化学物質の使用がない</t>
    <rPh sb="4" eb="6">
      <t>カンキョウ</t>
    </rPh>
    <rPh sb="6" eb="8">
      <t>エイキョウ</t>
    </rPh>
    <rPh sb="8" eb="10">
      <t>カガク</t>
    </rPh>
    <rPh sb="10" eb="12">
      <t>ブッシツ</t>
    </rPh>
    <rPh sb="15" eb="17">
      <t>タイショウ</t>
    </rPh>
    <rPh sb="20" eb="22">
      <t>カガク</t>
    </rPh>
    <rPh sb="22" eb="24">
      <t>ブッシツ</t>
    </rPh>
    <rPh sb="25" eb="27">
      <t>シヨウ</t>
    </rPh>
    <phoneticPr fontId="18"/>
  </si>
  <si>
    <t xml:space="preserve">◆Environmental Performance Data  -PRTR Substances by Business Sites: FY2024
</t>
    <phoneticPr fontId="4"/>
  </si>
  <si>
    <t>環境パフォーマンスデータ　-PRTR対象物質　サイト別データ　2024年度-</t>
    <phoneticPr fontId="4"/>
  </si>
  <si>
    <t>更新: 2025/7</t>
    <phoneticPr fontId="4"/>
  </si>
  <si>
    <t xml:space="preserve">Ricoh Industry Company, Ltd. Atsugi リコーインダストリー厚木
</t>
    <phoneticPr fontId="20"/>
  </si>
  <si>
    <t>Cabinet
order number
管理番号</t>
    <rPh sb="21" eb="23">
      <t>カンリ</t>
    </rPh>
    <rPh sb="23" eb="25">
      <t>バンゴウ</t>
    </rPh>
    <phoneticPr fontId="20"/>
  </si>
  <si>
    <t>Substance
name
物質名称</t>
    <phoneticPr fontId="4"/>
  </si>
  <si>
    <t>Transaction
volume
取扱量</t>
    <phoneticPr fontId="4"/>
  </si>
  <si>
    <t>Amount discharged 排出量</t>
    <phoneticPr fontId="4"/>
  </si>
  <si>
    <t>Amount transferred 移動量</t>
    <phoneticPr fontId="4"/>
  </si>
  <si>
    <t>Release
to the air
大気への排出</t>
    <rPh sb="23" eb="25">
      <t>ハイシュツ</t>
    </rPh>
    <phoneticPr fontId="20"/>
  </si>
  <si>
    <t>Release to
public water
公共用水域への排出</t>
    <phoneticPr fontId="20"/>
  </si>
  <si>
    <t>Release
to soil	
土壌への排出</t>
    <rPh sb="21" eb="23">
      <t>ハイシュツ</t>
    </rPh>
    <phoneticPr fontId="20"/>
  </si>
  <si>
    <t>Landfil
埋立処分</t>
    <phoneticPr fontId="4"/>
  </si>
  <si>
    <t>Transfer
to sewage
下水道への移動</t>
    <rPh sb="24" eb="26">
      <t>イドウ</t>
    </rPh>
    <phoneticPr fontId="20"/>
  </si>
  <si>
    <t>Transfer
to outside the site
事業所外への
移動</t>
    <rPh sb="36" eb="38">
      <t>イドウ</t>
    </rPh>
    <phoneticPr fontId="20"/>
  </si>
  <si>
    <t>ferric chloride　塩化第二鉄液</t>
    <phoneticPr fontId="4"/>
  </si>
  <si>
    <t>kg</t>
  </si>
  <si>
    <t>nickel compounds ニッケル化合物</t>
    <phoneticPr fontId="4"/>
  </si>
  <si>
    <t>toluene トルエン</t>
    <phoneticPr fontId="4"/>
  </si>
  <si>
    <t>kg</t>
    <phoneticPr fontId="4"/>
  </si>
  <si>
    <t>manganese oxides
マンガン及びその化合物</t>
    <phoneticPr fontId="4"/>
  </si>
  <si>
    <t>Ethylene Glycol Monobutyl Ether 
エチレングリコールモノブチルエーテル</t>
    <phoneticPr fontId="4"/>
  </si>
  <si>
    <t>Diethylene Glycol Monobutyl Ether 
ジエチレングリコールモノブチルエーテル</t>
    <phoneticPr fontId="4"/>
  </si>
  <si>
    <t>Yamanashi Electronics Co., Ltd. Numazu 山梨電子工業　沼津事業所</t>
    <phoneticPr fontId="20"/>
  </si>
  <si>
    <t>N,N-dimethylformamide
N,N-ジメチルホルムアミド</t>
    <phoneticPr fontId="4"/>
  </si>
  <si>
    <t>tetrahydrofuran, THF
テトラヒドロフラン; THF</t>
    <phoneticPr fontId="4"/>
  </si>
  <si>
    <t>Fukui Plant 福井事業所</t>
    <phoneticPr fontId="20"/>
  </si>
  <si>
    <t>Morpholine モルホリン</t>
    <phoneticPr fontId="4"/>
  </si>
  <si>
    <t>Ikeda Plant  池田事業所</t>
    <phoneticPr fontId="20"/>
  </si>
  <si>
    <t>ferric chloride 塩化第二鉄</t>
    <phoneticPr fontId="4"/>
  </si>
  <si>
    <t>General Electronics R&amp;D Center　応用電子研究所</t>
    <rPh sb="31" eb="33">
      <t>オウヨウ</t>
    </rPh>
    <rPh sb="33" eb="35">
      <t>デンシ</t>
    </rPh>
    <rPh sb="35" eb="38">
      <t>ケンキュウジョ</t>
    </rPh>
    <phoneticPr fontId="4"/>
  </si>
  <si>
    <t>methylnaphthalene メチルナフタレン</t>
    <phoneticPr fontId="4"/>
  </si>
  <si>
    <t>Ricoh Industry Co., Ltd.&amp;Etria Tohoku東北事業所（リコーインダストリー&amp;エトリア）</t>
  </si>
  <si>
    <t>nickel ニッケル</t>
    <phoneticPr fontId="4"/>
  </si>
  <si>
    <t>Nickel bis(sulphamidate)スルファミン酸ニッケル(II)</t>
    <phoneticPr fontId="4"/>
  </si>
  <si>
    <t>1-Methyl-2-pyrrolidinone
１－メチル－２－ピロリドン</t>
    <phoneticPr fontId="4"/>
  </si>
  <si>
    <t>Ricoh Elemex Corporation Okazaki リコーエレメックス(株)　岡崎</t>
    <phoneticPr fontId="4"/>
  </si>
  <si>
    <t>1-bromopropane 1-ブロモプロパン</t>
    <phoneticPr fontId="4"/>
  </si>
  <si>
    <t>Ricoh Elemex Corporation Ena リコーエレメックス(株)　恵那</t>
    <phoneticPr fontId="4"/>
  </si>
  <si>
    <t>Hasama Ricoh, Inc.  迫リコー(株)</t>
    <phoneticPr fontId="4"/>
  </si>
  <si>
    <t>◆Environmental Performance Data  -Disclosure for EPEAT- 環境パフォーマンスデータ　-EPEAT関連開示情報-</t>
    <rPh sb="56" eb="58">
      <t>カンキョウ</t>
    </rPh>
    <rPh sb="75" eb="77">
      <t>カンレン</t>
    </rPh>
    <rPh sb="77" eb="81">
      <t>カイジジョウホウ</t>
    </rPh>
    <phoneticPr fontId="4"/>
  </si>
  <si>
    <t>Update: July 2025</t>
    <phoneticPr fontId="4"/>
  </si>
  <si>
    <t>環境に配慮した製品の市場開発・販売促進を目的に設立され、米国・連邦政府が調達要件として採用している評価システムEPEAT（Electronic Product Environmental Assessment Tool）の環境負荷削減についての対応情報を掲載しています。（以下、英語のみとなっておりますこと、ご了承ください。）</t>
    <rPh sb="127" eb="129">
      <t>ケイサイ</t>
    </rPh>
    <rPh sb="136" eb="138">
      <t>イカ</t>
    </rPh>
    <rPh sb="139" eb="141">
      <t>エイゴ</t>
    </rPh>
    <phoneticPr fontId="4"/>
  </si>
  <si>
    <t>Environmental rating based on the Electronic Product Environmental Assessment Tool (EPEAT) can be viewed here. EPEAT was established for the purpose of promoting market development and sales of environmentally friendly products, and is used by the United States federal government as an assessment tool for its procurement.</t>
    <phoneticPr fontId="4"/>
  </si>
  <si>
    <t>4.7.2.1 Public Disclosure of Key Environmental Aspects</t>
    <phoneticPr fontId="4"/>
  </si>
  <si>
    <t>Note : Below list includes sites having significant responsibility for the design and manufacture.</t>
    <phoneticPr fontId="4"/>
  </si>
  <si>
    <t>&gt; Greenhouse Gas Emissions</t>
    <phoneticPr fontId="4"/>
  </si>
  <si>
    <t>Link</t>
    <phoneticPr fontId="4"/>
  </si>
  <si>
    <t xml:space="preserve">  *Calculated based on GHG Protocols</t>
    <phoneticPr fontId="4"/>
  </si>
  <si>
    <t>https://ghgprotocol.org/calculation-tools</t>
    <phoneticPr fontId="4"/>
  </si>
  <si>
    <t>Unit</t>
    <phoneticPr fontId="4"/>
  </si>
  <si>
    <t>FY2020</t>
    <phoneticPr fontId="4"/>
  </si>
  <si>
    <t>FY2021</t>
    <phoneticPr fontId="4"/>
  </si>
  <si>
    <t>FY2022</t>
    <phoneticPr fontId="4"/>
  </si>
  <si>
    <t>FY2023</t>
    <phoneticPr fontId="4"/>
  </si>
  <si>
    <t>FY2024</t>
    <phoneticPr fontId="4"/>
  </si>
  <si>
    <t>Scope*1</t>
    <phoneticPr fontId="4"/>
  </si>
  <si>
    <t>ton</t>
  </si>
  <si>
    <t>[1]</t>
    <phoneticPr fontId="4"/>
  </si>
  <si>
    <t>Sent to waste-to-energy</t>
  </si>
  <si>
    <t>Incineration(without energy recovery)</t>
    <phoneticPr fontId="4"/>
  </si>
  <si>
    <t>Recycled</t>
    <phoneticPr fontId="4"/>
  </si>
  <si>
    <t>Landfilled (Final disposal amuont)</t>
  </si>
  <si>
    <t>—</t>
  </si>
  <si>
    <t>[1] Production sites in Japan and overseas within the Ricoh Group
Including non-production sites for Ricoh Company, Ltd. and Etria Corporation.</t>
    <phoneticPr fontId="4"/>
  </si>
  <si>
    <t>Pollutant Release and Transfer Register</t>
    <phoneticPr fontId="4"/>
  </si>
  <si>
    <t xml:space="preserve">FY2021 </t>
    <phoneticPr fontId="4"/>
  </si>
  <si>
    <t>Environmentally sensitive substances used* (t)</t>
    <phoneticPr fontId="4"/>
  </si>
  <si>
    <t xml:space="preserve">     </t>
    <phoneticPr fontId="4"/>
  </si>
  <si>
    <t>Emissions of environmentally sensitive substances* (t)</t>
    <phoneticPr fontId="4"/>
  </si>
  <si>
    <t>*Calculated based on</t>
    <phoneticPr fontId="4"/>
  </si>
  <si>
    <t xml:space="preserve">  TRI for the US</t>
    <phoneticPr fontId="4"/>
  </si>
  <si>
    <t>https://www.epa.gov/toxics-release-inventory-tri-program</t>
    <phoneticPr fontId="4"/>
  </si>
  <si>
    <t xml:space="preserve">  E-PRTR for the EU</t>
    <phoneticPr fontId="4"/>
  </si>
  <si>
    <t>https://ec.europa.eu/environment/industry/stationary/e-prtr/legislation.htm</t>
    <phoneticPr fontId="4"/>
  </si>
  <si>
    <t xml:space="preserve">  Japanese-PRTR for Japan and Asian countries</t>
    <phoneticPr fontId="4"/>
  </si>
  <si>
    <t>https://www.env.go.jp/en/chemi/prtr/prtr.html</t>
    <phoneticPr fontId="4"/>
  </si>
  <si>
    <t>&gt; Water Consumption</t>
    <phoneticPr fontId="4"/>
  </si>
  <si>
    <t>Water Withdrawal by Source / Water Recycled and Reused / Water Discharge by Destination</t>
    <phoneticPr fontId="4"/>
  </si>
  <si>
    <t>[FY2024]</t>
    <phoneticPr fontId="20"/>
  </si>
  <si>
    <t>Water withdrawal by source</t>
  </si>
  <si>
    <t>Water recycled and reused</t>
  </si>
  <si>
    <t>Water discharge by destination</t>
  </si>
  <si>
    <t>Tap Water</t>
    <phoneticPr fontId="4"/>
  </si>
  <si>
    <t>Industrial Water</t>
    <phoneticPr fontId="4"/>
  </si>
  <si>
    <t>Ground Water</t>
    <phoneticPr fontId="4"/>
  </si>
  <si>
    <t>River, pond Water</t>
    <phoneticPr fontId="4"/>
  </si>
  <si>
    <t>Rain Water</t>
    <phoneticPr fontId="4"/>
  </si>
  <si>
    <t>Total</t>
  </si>
  <si>
    <t>Surface Water</t>
  </si>
  <si>
    <t>Sewer</t>
  </si>
  <si>
    <t>[FY2023]</t>
    <phoneticPr fontId="20"/>
  </si>
  <si>
    <t>*Data include estimated values.</t>
  </si>
  <si>
    <t>[FY2022]</t>
    <phoneticPr fontId="20"/>
  </si>
  <si>
    <t>[FY2021]</t>
    <phoneticPr fontId="20"/>
  </si>
  <si>
    <t>4.7.2.2 Public Disclosure of Supply Chain Toxics</t>
    <phoneticPr fontId="4"/>
  </si>
  <si>
    <t>Unit name</t>
  </si>
  <si>
    <t>PRTR substances designated by Japanese Ministry of Environment</t>
  </si>
  <si>
    <t>Releases to air</t>
  </si>
  <si>
    <t>Releases to public water bodies</t>
  </si>
  <si>
    <t>Releases to the land (on-site)</t>
  </si>
  <si>
    <t>Landfill disposal on site</t>
  </si>
  <si>
    <t>Transfers to sewage</t>
  </si>
  <si>
    <t>Transfers to off-site</t>
  </si>
  <si>
    <t>Integrated circuit /semiconductor</t>
  </si>
  <si>
    <t>Supplier 1</t>
  </si>
  <si>
    <t>2-aminoethanol</t>
  </si>
  <si>
    <t>Ethylene glycol monomethyl ether</t>
  </si>
  <si>
    <t>Hydrogen fluoride and its water-soluble salts</t>
    <phoneticPr fontId="4"/>
  </si>
  <si>
    <t>Methylnaphthalene</t>
  </si>
  <si>
    <t>Diethylene glycol monobutyl ether</t>
    <phoneticPr fontId="4"/>
  </si>
  <si>
    <t>Tetramethylammonium hydroxide</t>
    <phoneticPr fontId="4"/>
  </si>
  <si>
    <t>N-Methyl-2-pyrrolidone</t>
    <phoneticPr fontId="4"/>
  </si>
  <si>
    <t xml:space="preserve">Supplier 2
</t>
  </si>
  <si>
    <t>Ethylbenzene</t>
  </si>
  <si>
    <t>Xylene</t>
  </si>
  <si>
    <t>Naphthalene</t>
  </si>
  <si>
    <t>Pyrocatechol</t>
    <phoneticPr fontId="4"/>
  </si>
  <si>
    <t>Hydrogen fluoride and its water-soluble salts</t>
  </si>
  <si>
    <t>Supplier 3</t>
  </si>
  <si>
    <t>None to be reported</t>
  </si>
  <si>
    <t>Supplier 4</t>
    <phoneticPr fontId="4"/>
  </si>
  <si>
    <t>PWB</t>
  </si>
  <si>
    <t>Lamp</t>
  </si>
  <si>
    <t>Toluene</t>
    <phoneticPr fontId="4"/>
  </si>
  <si>
    <t xml:space="preserve">Ethylene glycol monobutyl ether </t>
  </si>
  <si>
    <t>Pyrocatechol</t>
  </si>
  <si>
    <t>Catechol</t>
  </si>
  <si>
    <t>*Calculated based on Japanese-PRTR for Japan and Asian countries</t>
    <phoneticPr fontId="4"/>
  </si>
  <si>
    <t>4.9.1.1 Allow use of general office paper with renewable content, recycled content, and that is chlorine free</t>
    <phoneticPr fontId="4"/>
  </si>
  <si>
    <t>The Ricoh Group imaging devices are compatible with chlorine free paper and certain types of paper made of renewable and pre/post-consumer content.</t>
    <phoneticPr fontId="4"/>
  </si>
  <si>
    <t>4.9.2.1 Documentation that product does not prevent the use of non-manufacturer cartridges and non-manufacturer containers</t>
    <phoneticPr fontId="4"/>
  </si>
  <si>
    <t>Although the design of Ricoh Group Imaging Devices does not prevent the use of non-OEM cartridges and containers, the Ricoh Group recommends the use of Ricoh manufactured, or approved, parts and supplies. The use of non-genuine Ricoh replacement parts or supplies may void the limited warranty.</t>
    <phoneticPr fontId="4"/>
  </si>
  <si>
    <t>4.9.4.1 Documentation that the cartridge or container is not designed to prevent its reuse and recycling</t>
    <phoneticPr fontId="4"/>
  </si>
  <si>
    <t>In the Ricoh Group continuing efforts to support environmental sustainability, all Ricoh manufactured cartridges or containers are not designed to prevent reuse or recycling.</t>
    <phoneticPr fontId="4"/>
  </si>
  <si>
    <t>Weight of WEEE collected　回収された電気・電子機器廃棄物の重量</t>
    <phoneticPr fontId="4"/>
  </si>
  <si>
    <t>Ratios of the product complying with the Ricoh Sustainable Products and Sustainable Products Premium rank
リコーサステナブルプロダクツプログラム及びリコーサステナブルプロダクツプログラムPremium基準適合率</t>
    <rPh sb="125" eb="126">
      <t>オヨ</t>
    </rPh>
    <rPh sb="153" eb="155">
      <t>キジュン</t>
    </rPh>
    <rPh sb="155" eb="158">
      <t>テキゴウリツ</t>
    </rPh>
    <phoneticPr fontId="4"/>
  </si>
  <si>
    <t>Reused, recycled
リユース、リサイクル量</t>
    <phoneticPr fontId="53"/>
  </si>
  <si>
    <t>t</t>
    <phoneticPr fontId="54"/>
  </si>
  <si>
    <t>Total waste disposed（waste landfilled+incinerated）
総廃棄量(焼却＋最終処分量)</t>
    <rPh sb="51" eb="52">
      <t>ソウ</t>
    </rPh>
    <rPh sb="52" eb="55">
      <t>ハイキリョウ</t>
    </rPh>
    <rPh sb="56" eb="58">
      <t>ショウキャク</t>
    </rPh>
    <rPh sb="59" eb="61">
      <t>サイシュウ</t>
    </rPh>
    <rPh sb="61" eb="64">
      <t>ショブンリョウ</t>
    </rPh>
    <phoneticPr fontId="53"/>
  </si>
  <si>
    <t>Amount of resource recovered (including energy recovery)
再資源化量（熱回収込み）</t>
    <rPh sb="61" eb="62">
      <t>リョウ</t>
    </rPh>
    <phoneticPr fontId="53"/>
  </si>
  <si>
    <t>Resource recovery rate (including energy recovery)
再資源化率（熱回収込み） *1</t>
    <rPh sb="51" eb="56">
      <t>サイシゲンカリツ</t>
    </rPh>
    <rPh sb="57" eb="60">
      <t>ネツカイシュウ</t>
    </rPh>
    <rPh sb="60" eb="61">
      <t>コ</t>
    </rPh>
    <phoneticPr fontId="53"/>
  </si>
  <si>
    <t>%</t>
    <phoneticPr fontId="54"/>
  </si>
  <si>
    <t>Amount of resource recovered(recycled/reused)
再資源化量</t>
    <phoneticPr fontId="54"/>
  </si>
  <si>
    <t>Resource recovery rate
再資源化率 *1</t>
    <rPh sb="23" eb="28">
      <t>サイシゲンカリツ</t>
    </rPh>
    <phoneticPr fontId="53"/>
  </si>
  <si>
    <t>Final disposal amount
最終処分量</t>
    <phoneticPr fontId="4"/>
  </si>
  <si>
    <t>Landfill diversion rate
埋立回避率</t>
    <rPh sb="26" eb="29">
      <t>カイヒリツ</t>
    </rPh>
    <phoneticPr fontId="53"/>
  </si>
  <si>
    <t>Total amount of waste generated 
総排出量</t>
    <phoneticPr fontId="4"/>
  </si>
  <si>
    <t>Other disposal methods 
その他最終処分量</t>
    <rPh sb="26" eb="27">
      <t>タ</t>
    </rPh>
    <rPh sb="27" eb="31">
      <t>サイシュウショブン</t>
    </rPh>
    <rPh sb="31" eb="32">
      <t>リョウ</t>
    </rPh>
    <phoneticPr fontId="53"/>
  </si>
  <si>
    <t>Final disposal(landfill)
最終処分量(埋立て)</t>
    <rPh sb="25" eb="30">
      <t>サイシュウショブンリョウ</t>
    </rPh>
    <phoneticPr fontId="53"/>
  </si>
  <si>
    <t>Waste incinerated without energy recovery
焼却(熱回収伴わない)</t>
    <rPh sb="42" eb="44">
      <t>ショウキャク</t>
    </rPh>
    <phoneticPr fontId="53"/>
  </si>
  <si>
    <t>Waste incinerated with energy recovery
焼却(熱回収伴う)</t>
    <rPh sb="39" eb="41">
      <t>ショウキャク</t>
    </rPh>
    <rPh sb="42" eb="45">
      <t>ネツカイシュウ</t>
    </rPh>
    <rPh sb="45" eb="46">
      <t>トモナ</t>
    </rPh>
    <phoneticPr fontId="53"/>
  </si>
  <si>
    <t>* Due to changes to the Ricoh Group's organizational structure and improved data accuracy, we revised the past data.
 ※リコーグループの組織体制の変更、一部地域のデータ精度向上に伴い過去の数値を改訂しています。</t>
    <phoneticPr fontId="47"/>
  </si>
  <si>
    <t>* Renewable electricity that comply with the RE100 criteria. RE100基準に適合する再生可能エネルギー由来の電力
* Due to changes to the Ricoh Group's organizational structure and improved data accuracy, we revised the past data.
 ※リコーグループの組織体制の変更、一部地域のデータ精度向上に伴い過去の数値を改訂しています。</t>
    <phoneticPr fontId="4"/>
  </si>
  <si>
    <t xml:space="preserve">Harmless
無害
</t>
    <rPh sb="9" eb="11">
      <t>ムガイ</t>
    </rPh>
    <phoneticPr fontId="53"/>
  </si>
  <si>
    <t xml:space="preserve">Toxic
有害
</t>
    <rPh sb="6" eb="8">
      <t>ユウガイ</t>
    </rPh>
    <phoneticPr fontId="53"/>
  </si>
  <si>
    <t xml:space="preserve">Total
合計
</t>
    <rPh sb="6" eb="8">
      <t>ゴウケイ</t>
    </rPh>
    <phoneticPr fontId="53"/>
  </si>
  <si>
    <t>%</t>
    <phoneticPr fontId="4"/>
  </si>
  <si>
    <t xml:space="preserve">42/57 </t>
    <phoneticPr fontId="4"/>
  </si>
  <si>
    <t>company 社</t>
    <rPh sb="8" eb="9">
      <t>シャ</t>
    </rPh>
    <phoneticPr fontId="4"/>
  </si>
  <si>
    <t>Sustainable Procurement of Paper Rate
持続可能な紙の​調達の割合*</t>
    <phoneticPr fontId="4"/>
  </si>
  <si>
    <t>Sustainable Procurement of Paper　持続可能な紙の調達</t>
    <rPh sb="33" eb="37">
      <t>ジゾクカノウ</t>
    </rPh>
    <rPh sb="38" eb="39">
      <t>カミ</t>
    </rPh>
    <rPh sb="40" eb="42">
      <t>チョウタツ</t>
    </rPh>
    <phoneticPr fontId="4"/>
  </si>
  <si>
    <t>※Percentage of paper which meet the standards of Ricoh's original certification (based on weight).　
*リコーグループ独自の証明書により適切な森林管理が確認できている紙の割合（重量ベース）</t>
    <phoneticPr fontId="4"/>
  </si>
  <si>
    <t>Number of main suppliers with Forest Certification
森林認証を取得している主要仕入先の割合</t>
    <rPh sb="51" eb="55">
      <t>シンリンニンショウ</t>
    </rPh>
    <phoneticPr fontId="4"/>
  </si>
  <si>
    <t>Acquisition of ISO 14001 Certification/ISO14001取得一覧</t>
    <phoneticPr fontId="4"/>
  </si>
  <si>
    <r>
      <t>・Third-party verified data of FY2024 are marked with “</t>
    </r>
    <r>
      <rPr>
        <b/>
        <sz val="14"/>
        <color rgb="FFC00000"/>
        <rFont val="Meiryo UI"/>
        <family val="3"/>
        <charset val="128"/>
      </rPr>
      <t>★</t>
    </r>
    <r>
      <rPr>
        <b/>
        <sz val="14"/>
        <color theme="1"/>
        <rFont val="Meiryo UI"/>
        <family val="3"/>
        <charset val="128"/>
      </rPr>
      <t xml:space="preserve">”.  第三者保証を取得している2024年度データに </t>
    </r>
    <r>
      <rPr>
        <b/>
        <sz val="14"/>
        <color rgb="FFC00000"/>
        <rFont val="Meiryo UI"/>
        <family val="3"/>
        <charset val="128"/>
      </rPr>
      <t>★</t>
    </r>
    <r>
      <rPr>
        <b/>
        <sz val="14"/>
        <color theme="1"/>
        <rFont val="Meiryo UI"/>
        <family val="3"/>
        <charset val="128"/>
      </rPr>
      <t xml:space="preserve"> を付けています。</t>
    </r>
    <rPh sb="75" eb="77">
      <t>ネンド</t>
    </rPh>
    <phoneticPr fontId="4"/>
  </si>
  <si>
    <t>Direct procurement of raw materials and parts  原材料・部品調達</t>
    <phoneticPr fontId="4"/>
  </si>
  <si>
    <t>Direct procurement of raw materials
and parts  原材料・部品調達</t>
    <phoneticPr fontId="4"/>
  </si>
  <si>
    <r>
      <t>1,000m</t>
    </r>
    <r>
      <rPr>
        <vertAlign val="superscript"/>
        <sz val="12"/>
        <color theme="1"/>
        <rFont val="Meiryo UI"/>
        <family val="3"/>
        <charset val="128"/>
      </rPr>
      <t>3</t>
    </r>
    <phoneticPr fontId="4"/>
  </si>
  <si>
    <r>
      <t>◆Procurement of raw materials and parts
　・</t>
    </r>
    <r>
      <rPr>
        <sz val="12"/>
        <color rgb="FF000000"/>
        <rFont val="Meiryo UI"/>
        <family val="3"/>
        <charset val="128"/>
      </rPr>
      <t>The products subject to accounting consist of copiers/multifunctional copiers, printers, production printers, digital duplicators, facsimiles, peripheral equipment, office equipment supplies (including toners, toner cartridges, copier paper, etc.), digital cameras,electronic components,embedded modules, thermal media, gas alarms, projectors, and scanner.  
◆原材料・部品調達
　・算定対象製品は、複写機/複合機、プリンター、プロダクションプリンター、デジタル印刷機、ファクシミリ、周辺機、オフィス機器消耗品（トナー、トナーカートリッジ、PPC用紙など）、デジタルカメラ、電装ユニット、組込み用ユニット、サーマルメディア、ガス警報機、プロジェクター、スキャナ。</t>
    </r>
    <phoneticPr fontId="4"/>
  </si>
  <si>
    <r>
      <rPr>
        <b/>
        <sz val="12"/>
        <color theme="1"/>
        <rFont val="Meiryo UI"/>
        <family val="3"/>
        <charset val="128"/>
      </rPr>
      <t xml:space="preserve">◆Logistics and transportation
</t>
    </r>
    <r>
      <rPr>
        <sz val="12"/>
        <color theme="1"/>
        <rFont val="Meiryo UI"/>
        <family val="3"/>
        <charset val="128"/>
      </rPr>
      <t>　・Emissions subject to calculation include shipments from manufacturing sites to customers where the Ricoh Group acts as the cargo owner, as well as transportation from Tier 1 suppliers to manufacturing sites.
◆物流・輸送
　・生産事業所から顧客へのリコーグループが荷主となった輸送分と、1次サプライヤーから生産事業所への物流に伴う分が算定対象</t>
    </r>
    <phoneticPr fontId="4"/>
  </si>
  <si>
    <r>
      <t xml:space="preserve">◆Use
</t>
    </r>
    <r>
      <rPr>
        <sz val="12"/>
        <color theme="1"/>
        <rFont val="Meiryo UI"/>
        <family val="3"/>
        <charset val="128"/>
      </rPr>
      <t>　・Products subject to accounting include copiers/multifunctional copiers, printers, production printers, digital duplicators, facsimile machines, projectors, and, electronic components, and scanner.
  For calculations, regional greenhouse gas emission coefficients (kg-CO2/kWh) for electricity that are latest available are used.
  Sources: (Japan) The Electric Power Council for a Low Carbon Society, Follow-up Results; (outside Japan) IEA “CO2 Emissions Factors.” In addition, the emissions associated with fuel procurement for power generation—including mining and transportation—are also taken into account.
◆使用
　・算定対象製品は、複写機/複合機、プリンター、プロダクションプリンター、デジタル印刷機、ファクシミリ、プロジェクター、電装ユニット、組込みユニット、スキャナ。
　　電力の温室効果ガス排出量は、地域別に最新の入手可能な電力CO2排出係数を用いて算出。
　　出典：日本（電気事業低炭素社会協議会：フォローアップ実績)、海外（IEA：CO2 Emissions Factors）
　　これらに加え、発電に必要な燃料の調達（採掘～輸送負荷）を考慮。</t>
    </r>
    <rPh sb="725" eb="729">
      <t>ニュウシュカノウ</t>
    </rPh>
    <phoneticPr fontId="4"/>
  </si>
  <si>
    <t xml:space="preserve">・Scope of data collection: Ricoh Company, Ltd. (production and non-production sites), production subsidiaries both inside and outside Japan, non-production subsidiaries in Japan, and overseas sales subsidiaries (main sites)
　データ収集範囲：株式会社リコー（生産・非生産事業所）、国内外生産関連会社、国内外非生産関連会社（主要な拠点）
・Data coverage: This data covers more than 99.6% of Ricoh group's entire operations.
　データカバー率：本データは、リコーグループ全体の99.6％をカバーしています。
・Third-Party verification ratio : 99.6％
　第三者保証カバー率：99.6%							</t>
    <phoneticPr fontId="4"/>
  </si>
  <si>
    <t>・Scope of data collection: Ricoh Company, Ltd. (production/non-production sites), production subsidiaries inside and outside Japan, non-production subsidiaries iinside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Scope1 CO2: 99.6％, Scope1 Non-energy related greenhouse gas emissions (CO2equivalent) : 100％, Scope2 CO2：99.6％, Total : 99.6％
第三者検証カバー率：Scope1 CO2：99.6％、Scope1 非エネルギー起源GHG（CO2換算）：100％、Scope2 CO2：99.6％、合計：99.6％</t>
    <phoneticPr fontId="4"/>
  </si>
  <si>
    <t xml:space="preserve">*1 Non-energy related greenhouse gas emissions : Carbon Dioxide,Methane, Nitrous Oxide, Hydrofluorocarbons, Perfluorocarbons, Sulfur Hexafluoride and CO2 by solvent combustion (toluene)  非エネルギー起源GHG：CO2、CH4、N2O、HFCs、PFCs、SF6、および溶剤（トルエン）燃焼起因CO2
*2 The Scope 3 data listed in the table above represents the boundary for setting GHG reduction targets, and in terms of procurement, it is limited to direct procurement. The total Scope 3 emissions are presented in the table below.上表に記載したScope3データはGHG削減目標の設定範囲を示しており、調達に関しては直接調達に限定しています。スコープ3全体の排出量は下表にて掲載しています。
* Due to changes to the Ricoh Group's organizational structure and improved data accuracy, we revised the past data.
 ※リコーグループの組織体制の変更、一部地域のデータ精度向上に伴い過去の数値を改訂しています。		</t>
    <phoneticPr fontId="4"/>
  </si>
  <si>
    <t>The proportion of Scope3 emissions to total greenhouse gases emissions (Scope1, 2, and 3 combined) for Ricoh Group in FY2024 was 90.1%. Within Scope3, categories 1(Direct procurement), 4, and 11 accounted for a significant portion, approximately 70%, and have been identified as important reduction targets with environmental goals set tied to improvement efforts undertaken by the company.
リコーグループの2024年度の温室効果ガス排出量（Scope1,2,3の合計）に占めるScope3の割合は90.1％でした。
Scope3の中では、カテゴリ1(直接調達）、4、11の排出量が大きく、約7割を占め、自社の取組みによる改善活動に紐づくため、重要な削減対象として環境目標を設定しています。</t>
    <rPh sb="471" eb="473">
      <t>チョクセツ</t>
    </rPh>
    <rPh sb="473" eb="475">
      <t>チョウタツ</t>
    </rPh>
    <phoneticPr fontId="4"/>
  </si>
  <si>
    <t>For direct procurement, emissions are calculated by multiplying the weight of purchased resources by material type. For indirect materials, emissions are estimated by aggregating the purchase amount and applying emission factors. The calculation of indirect procurement was added starting from fiscal year 2024.
直接調達は購入資源の重量を素材毎に、間接調達は購入金額を集計して排出原単位を乗じて算出。間接調達の算定は2024年度から追加。</t>
    <rPh sb="314" eb="316">
      <t>チョウタツ</t>
    </rPh>
    <rPh sb="332" eb="334">
      <t>チョウタツ</t>
    </rPh>
    <rPh sb="361" eb="363">
      <t>サンテイ</t>
    </rPh>
    <rPh sb="368" eb="370">
      <t>ネンド</t>
    </rPh>
    <rPh sb="372" eb="374">
      <t>ツイカ</t>
    </rPh>
    <phoneticPr fontId="4"/>
  </si>
  <si>
    <t>Calculate for the transportation of cargo shipped by Tier 1 suppliers to the manufacturing site and that shipped by the Ricoh Group from the manufacturing sites to customers, by multiplying the actual transportation distance and weight, etc. by the emission factor (excluding emissions included in Scope 1 and 2 totals)  
1次サプライヤーから生産事業所への物流に伴う分と生産事業所から顧客へのリコーグループが荷主となった輸送分について輸送距離と輸送重量等の実績データに原単位を乗じて算出（Scope1、2集計分は除く）</t>
    <rPh sb="323" eb="324">
      <t>ジ</t>
    </rPh>
    <phoneticPr fontId="4"/>
  </si>
  <si>
    <t>・Scope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99.6％
・第三者検証カバー率：99.6％</t>
    <phoneticPr fontId="4"/>
  </si>
  <si>
    <r>
      <rPr>
        <b/>
        <sz val="12"/>
        <color theme="1"/>
        <rFont val="Meiryo UI"/>
        <family val="3"/>
        <charset val="128"/>
      </rPr>
      <t xml:space="preserve">【Summary】
</t>
    </r>
    <r>
      <rPr>
        <sz val="12"/>
        <color theme="1"/>
        <rFont val="Meiryo UI"/>
        <family val="3"/>
        <charset val="128"/>
      </rPr>
      <t>Within the Ricoh Group, we visualize and disclose the environmental impact generated by our business activities as "eco-balance." As our business grows and ventures into new areas, the environmental impact increases. However, for example, Ricoh's digital printing machines aimed at expanding market sales can reduce the overall environmental impact in society compared to traditional offset printing machines by controlling inventory, reducing power consumption, and minimizing printing plate usage, addressing the growing demand for diversified, small lot sizes in the market. Accordingly, Ricoh quantifies the reduced environmental impact (including greenhouse gases) in society by its products and solutions as "reduction contribution." Calculations show that the reduction contribution for fiscal year 2023 amounted to 1.059 million tons when converted to CO2 equivalents. The Ricoh Group strives to reduce the environmental impact generated by its business activities while simultaneously increasing its reduction contributions to contribute to reducing overall environmental impact across society.</t>
    </r>
    <r>
      <rPr>
        <b/>
        <sz val="12"/>
        <color theme="1"/>
        <rFont val="Meiryo UI"/>
        <family val="3"/>
        <charset val="128"/>
      </rPr>
      <t xml:space="preserve">
【概要】
</t>
    </r>
    <r>
      <rPr>
        <sz val="12"/>
        <color theme="1"/>
        <rFont val="Meiryo UI"/>
        <family val="3"/>
        <charset val="128"/>
      </rPr>
      <t>リコーグループでは、自らの事業活動により発生する環境負荷を「エコバランス」として可視化し、公表しています。事業の成長や新規事業への参入に伴って、環境負荷の値は増加していきます。
しかし、例えばリコーが市場への販売拡大を目指すデジタル印刷機は、市場の多品種少量ロット化のニーズ拡大に対し、従来のオフセット印刷機と比較して、在庫抑制、電力消費量や印刷版削減等で結果として社会全体で見た環境負荷を減らすことができます。このように、リコーの製品やソリューションによって社会で削減された環境負荷（そのうちの温室効果ガス）を「削減貢献量」とし、それらを算出したところ、2024年度の削減貢献量はCO2に換算すると1448千トンとなりました。
リコーグループは自らの事業活動により発生する環境負荷の削減に努めると同時に、「削減貢献量」を増やすことで、社会全体の環境負荷低減に貢献していきます。</t>
    </r>
    <rPh sb="1423" eb="1424">
      <t>セン</t>
    </rPh>
    <phoneticPr fontId="4"/>
  </si>
  <si>
    <t>Scope 3 (procurement, use, and transportation categories)
Scope 3 （調達・使用・輸送カテゴリー）*2</t>
    <rPh sb="73" eb="75">
      <t>ユソウチョウタツブツリュウシヨウゴウケイ</t>
    </rPh>
    <phoneticPr fontId="4"/>
  </si>
  <si>
    <t>Amount of recycled plastics used in products 
製品に使用される再生プラスチック量*2</t>
    <phoneticPr fontId="4"/>
  </si>
  <si>
    <t xml:space="preserve">・Scope of data collection: Ricoh and Ricoh Group business sites in Japan and overseas
・データ収集範囲：リコー＋リコーグループの国内外事業所
・Data coverage: 93.8%
・データカバー率：93.8%
・Third-Party verification ratio:  93.8%　†;For Verified data, please refer to the calbulation report.  https://www.ricoh.com/sustainability/verification
・第三者検証カバー率：93.8%	　†;第三者検証の値はこちらに掲載の算定報告書を参照ください　https://jp.ricoh.com/sustainability/verification		</t>
    <phoneticPr fontId="4"/>
  </si>
  <si>
    <t>Water withdrawal  使用量 *1 *2</t>
  </si>
  <si>
    <t>Water discharge  排水量 *2</t>
  </si>
  <si>
    <t>*1 Amount of water withdrawal represents the aggregate amount for municipal water, industrial water, groundwater, river and pond water, and rainwater. 使用量（取水量）は、都市用水・工業用水・地下水・川/池水・雨水の合計です。
*2  Due to changes to the Ricoh Group's organizational structure and improved data accuracy, we revised the past data.
※リコーグループの組織体制の変更、一部地域のデータ精度向上に伴い過去の数値を改訂しています。
*3 Reused/recycled rate: Reused/recycled volume / (water withdrawal + Reused/recycled volume) 再使用・再生利用水率とは、再使用・再生利用された水量が、全体の水使用量（使用量＋再使用・再生利用水量）に占める割合です。
*4 Water consumption is calculated by subtracting the discharge volume from the usage volume. 水消費量は、使用量ー排水量で算出します。
* Data include estimated values. 推定値を含みます。</t>
    <phoneticPr fontId="4"/>
  </si>
  <si>
    <t xml:space="preserve">・Scope of data collection: The Ricoh Group’s Japan and overseas production sites are covered. For Ricoh and Etria, both production and non-production sites are included.
・データ収集範囲：リコーグループの国内外の生産事業所、リコーおよびエトリアについては、非生産事業所も含む
・Data coverage: 92.0%
・データカバー率：92%
・Thrid-Party verification ratio: 92.0%　†;For Verified data, please refer to the calbulation report.  https://www.ricoh.com/sustainability/verification
・第三者検証カバー率：92.0%	†;第三者検証の値はこちらに掲載の算定報告書を参照ください　https://jp.ricoh.com/sustainability/verification					</t>
    <phoneticPr fontId="4"/>
  </si>
  <si>
    <t>*1 Resource recovery rate: Amount of resource recovered/Total amount of wastes 再資源化率＝再資源化量／総排出量
* Amount of water removed by dehydration, drying, or deacidification is excluded from the calculation. 脱水・乾燥・中和による水分除去分を再資源化率算出の際の分子分母から除外しています。
* Amount of residue left after intermediate treatment as well as from refuse incineration, even if energy is recovered from the incineration process, is included in the calculation. 中間処理後の残さ、エネルギー回収後の焼却残さの埋め立て量を最終処分量に合算しています。
* Past data have been revised due to the change of coverage. データ取得範囲の見直しに伴い、過去のデータを改訂しています。</t>
    <rPh sb="543" eb="545">
      <t>カコ</t>
    </rPh>
    <phoneticPr fontId="4"/>
  </si>
  <si>
    <t>・Scope of data collection: Ricoh Company, Ltd. (production sites), production subsidiaries inside and outside Japan
・データ収集範囲：リコーグループ生産・開発関連事業所
・Target Substances: Chemicals under Japan’s PRTR Law
・対象物質：日本PRTR法対象化学物質</t>
    <phoneticPr fontId="4"/>
  </si>
  <si>
    <t>・Scope of data collection: Domestic and overseas production facilities of the Ricoh Group
・データ収集範囲：リコーグループの国内外生産事業所
・Data coverage: &gt;99%
・データカバー率：&gt;99％
・Thrid-Party verification ratio: 98.9%
・第三者検証カバー率：98.9%</t>
  </si>
  <si>
    <r>
      <t xml:space="preserve">Numazu Plant
</t>
    </r>
    <r>
      <rPr>
        <sz val="12"/>
        <color theme="1"/>
        <rFont val="Meiryo UI"/>
        <family val="3"/>
        <charset val="128"/>
      </rPr>
      <t>-R&amp;D and manufacturing of supplies for information equipment
16-1 Honda-machi, Numazu, Shizuoka 410-8505, Japan</t>
    </r>
    <r>
      <rPr>
        <b/>
        <sz val="12"/>
        <color theme="1"/>
        <rFont val="Meiryo UI"/>
        <family val="3"/>
        <charset val="128"/>
      </rPr>
      <t xml:space="preserve">
沼津事業所</t>
    </r>
    <r>
      <rPr>
        <sz val="12"/>
        <color theme="1"/>
        <rFont val="Meiryo UI"/>
        <family val="3"/>
        <charset val="128"/>
      </rPr>
      <t>/情報機器関連消耗品の研究開発・製造
〒410-8505　静岡県沼津市本田町16-1</t>
    </r>
    <phoneticPr fontId="18"/>
  </si>
  <si>
    <t>Major sites of Ricoh's subsidiaries in Japan 
日本国内グループ会社主要生産拠点</t>
    <rPh sb="46" eb="48">
      <t>ニホン</t>
    </rPh>
    <rPh sb="48" eb="50">
      <t>コクナイ</t>
    </rPh>
    <rPh sb="54" eb="56">
      <t>カイシャ</t>
    </rPh>
    <rPh sb="56" eb="58">
      <t>シュヨウ</t>
    </rPh>
    <rPh sb="58" eb="60">
      <t>セイサン</t>
    </rPh>
    <rPh sb="60" eb="62">
      <t>キョテン</t>
    </rPh>
    <phoneticPr fontId="18"/>
  </si>
  <si>
    <t>RICOH PFU COMPUTING Co., Ltd. Tottori
-Printed circuit boards
10-3 Kitamura, Tottori, Tottori 680-1172, Japan
リコーPFUコンピューティング株式会社　鳥取/電子回路部品ユニットの生産
〒680-1172
鳥取県鳥取市北村10-3</t>
    <rPh sb="130" eb="132">
      <t>トットリ</t>
    </rPh>
    <phoneticPr fontId="18"/>
  </si>
  <si>
    <r>
      <t xml:space="preserve">Ricoh Elemex Corporation Okazaki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岡崎</t>
    </r>
    <r>
      <rPr>
        <sz val="12"/>
        <color theme="1"/>
        <rFont val="Meiryo UI"/>
        <family val="3"/>
        <charset val="128"/>
      </rPr>
      <t xml:space="preserve">/OA機器、時計、ガスメーターの製造・販売
〒444-8586
愛知県岡崎市井田町3-69 </t>
    </r>
    <rPh sb="120" eb="122">
      <t>オカザキ</t>
    </rPh>
    <phoneticPr fontId="18"/>
  </si>
  <si>
    <r>
      <t xml:space="preserve">Ricoh Elemex Corporation Ena*13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恵那</t>
    </r>
    <r>
      <rPr>
        <sz val="12"/>
        <color theme="1"/>
        <rFont val="Meiryo UI"/>
        <family val="3"/>
        <charset val="128"/>
      </rPr>
      <t xml:space="preserve">/OA機器、時計、ガスメーターの製造・販売*13
〒509-7205
岐阜県恵那市長島町中野1218-2 </t>
    </r>
    <rPh sb="119" eb="121">
      <t>エナ</t>
    </rPh>
    <phoneticPr fontId="18"/>
  </si>
  <si>
    <r>
      <t xml:space="preserve">Ricoh Industry Company, Ltd. Tohoku
</t>
    </r>
    <r>
      <rPr>
        <sz val="12"/>
        <color theme="1"/>
        <rFont val="Meiryo UI"/>
        <family val="3"/>
        <charset val="128"/>
      </rPr>
      <t xml:space="preserve">-Office equipment, parts for copiers, printers and related equipment, electronic devices
3-1 Shinmeido, Nakanomyo, Shibatamachi, Shibatagun, Miyagi 989-1695, Japan
</t>
    </r>
    <r>
      <rPr>
        <b/>
        <sz val="12"/>
        <color theme="1"/>
        <rFont val="Meiryo UI"/>
        <family val="3"/>
        <charset val="128"/>
      </rPr>
      <t>リコーインダストリー(株)　東北</t>
    </r>
    <r>
      <rPr>
        <sz val="12"/>
        <color theme="1"/>
        <rFont val="Meiryo UI"/>
        <family val="3"/>
        <charset val="128"/>
      </rPr>
      <t>/OA機器および機器用部品の製造、プリンターおよび関連機器の開発・製造・販売、電子デバイスの製造
〒989-1695　宮城県柴田郡柴田町中名生神明堂3-1</t>
    </r>
    <rPh sb="214" eb="216">
      <t>トウホク</t>
    </rPh>
    <phoneticPr fontId="18"/>
  </si>
  <si>
    <r>
      <t xml:space="preserve">Ricoh Industry Company, Ltd. Katsuta
</t>
    </r>
    <r>
      <rPr>
        <sz val="12"/>
        <color theme="1"/>
        <rFont val="Meiryo UI"/>
        <family val="3"/>
        <charset val="128"/>
      </rPr>
      <t xml:space="preserve">-Office equipment, parts for copiers, printers and related equipment, electronic devices
1060 Takeda, Hitachinaka, Ibaraki 312-8502, Japan
</t>
    </r>
    <r>
      <rPr>
        <b/>
        <sz val="12"/>
        <color theme="1"/>
        <rFont val="Meiryo UI"/>
        <family val="3"/>
        <charset val="128"/>
      </rPr>
      <t>リコーインダストリー(株)　勝田</t>
    </r>
    <r>
      <rPr>
        <sz val="12"/>
        <color theme="1"/>
        <rFont val="Meiryo UI"/>
        <family val="3"/>
        <charset val="128"/>
      </rPr>
      <t>/OA機器および機器用部品の製造、プリンターおよび関連機器の開発・製造
〒312-8502　茨城県ひたちなか市武田1060番地</t>
    </r>
    <rPh sb="190" eb="192">
      <t>カツタ</t>
    </rPh>
    <phoneticPr fontId="18"/>
  </si>
  <si>
    <r>
      <t xml:space="preserve">Ricoh Digital Painting Company, Ltd.
</t>
    </r>
    <r>
      <rPr>
        <sz val="12"/>
        <color theme="1"/>
        <rFont val="Meiryo UI"/>
        <family val="3"/>
        <charset val="128"/>
      </rPr>
      <t xml:space="preserve">-Printer products, inks and paints
800-5, Oyama-machi, Machida-shi, Tokyo 194-0212, Japan
</t>
    </r>
    <r>
      <rPr>
        <b/>
        <sz val="12"/>
        <color theme="1"/>
        <rFont val="Meiryo UI"/>
        <family val="3"/>
        <charset val="128"/>
      </rPr>
      <t>リコーデジタルペインティング(株)</t>
    </r>
    <r>
      <rPr>
        <sz val="12"/>
        <color theme="1"/>
        <rFont val="Meiryo UI"/>
        <family val="3"/>
        <charset val="128"/>
      </rPr>
      <t>/プリンター、インク/塗料の製造・販売</t>
    </r>
    <r>
      <rPr>
        <b/>
        <sz val="12"/>
        <color theme="1"/>
        <rFont val="Meiryo UI"/>
        <family val="3"/>
        <charset val="128"/>
      </rPr>
      <t xml:space="preserve">
</t>
    </r>
    <r>
      <rPr>
        <sz val="12"/>
        <color theme="1"/>
        <rFont val="Meiryo UI"/>
        <family val="3"/>
        <charset val="128"/>
      </rPr>
      <t>〒194-0212　東京都町田市小山町800-5</t>
    </r>
    <phoneticPr fontId="18"/>
  </si>
  <si>
    <r>
      <t xml:space="preserve">PFU Limited 
</t>
    </r>
    <r>
      <rPr>
        <sz val="12"/>
        <color theme="1"/>
        <rFont val="Meiryo UI"/>
        <family val="3"/>
        <charset val="128"/>
      </rPr>
      <t xml:space="preserve">-Hardware; security and document management and other software &amp; services; configuration of IT infrastructure
Nu 98-2 Unoke, Kahoku-shi, Ishikawa 929-1192, Japan
</t>
    </r>
    <r>
      <rPr>
        <b/>
        <sz val="12"/>
        <color theme="1"/>
        <rFont val="Meiryo UI"/>
        <family val="3"/>
        <charset val="128"/>
      </rPr>
      <t>(株）PFU</t>
    </r>
    <r>
      <rPr>
        <sz val="12"/>
        <color theme="1"/>
        <rFont val="Meiryo UI"/>
        <family val="3"/>
        <charset val="128"/>
      </rPr>
      <t>/ハードウエアおよびセキュリティ・文書管理などのソフトウエアやサービス、IT インフラ構築
〒929-1192　石川県かほく市宇野気ヌ98-2</t>
    </r>
    <phoneticPr fontId="4"/>
  </si>
  <si>
    <r>
      <rPr>
        <b/>
        <sz val="12"/>
        <color theme="1"/>
        <rFont val="Meiryo UI"/>
        <family val="3"/>
        <charset val="128"/>
      </rPr>
      <t xml:space="preserve">Ricoh Electronics, Inc. (REI) Georgia/Ontario
</t>
    </r>
    <r>
      <rPr>
        <sz val="12"/>
        <color theme="1"/>
        <rFont val="Meiryo UI"/>
        <family val="3"/>
        <charset val="128"/>
      </rPr>
      <t>-Production of thermal media products サーマルメディア製品の製造 
 1125 Hurricane Shoals Road, Lawrenceville, GA 30043, U.S.A.</t>
    </r>
    <rPh sb="92" eb="94">
      <t>セイヒン</t>
    </rPh>
    <phoneticPr fontId="4"/>
  </si>
  <si>
    <r>
      <rPr>
        <b/>
        <sz val="12"/>
        <color theme="1"/>
        <rFont val="Meiryo UI"/>
        <family val="3"/>
        <charset val="128"/>
      </rPr>
      <t>Ricoh UK Products Ltd. (RPL) Telford/Stirling</t>
    </r>
    <r>
      <rPr>
        <sz val="12"/>
        <color theme="1"/>
        <rFont val="Meiryo UI"/>
        <family val="3"/>
        <charset val="128"/>
      </rPr>
      <t xml:space="preserve">
-Copiers and supplies OA機器・機器関連消耗品の製造(Telford/Stiring)
Priorslee, Telford, Shropshire TF2 9NS, U.K.</t>
    </r>
    <phoneticPr fontId="18"/>
  </si>
  <si>
    <r>
      <t xml:space="preserve">Ricoh Industrie France S.A.S. (RIF)
</t>
    </r>
    <r>
      <rPr>
        <sz val="12"/>
        <color theme="1"/>
        <rFont val="Meiryo UI"/>
        <family val="3"/>
        <charset val="128"/>
      </rPr>
      <t>-Copiers and supplies OA機器・機器関連消耗品の製造
144, Route de Rouffach 68920, Wettolsheim, France</t>
    </r>
    <phoneticPr fontId="18"/>
  </si>
  <si>
    <r>
      <t xml:space="preserve">Ricoh Manufacturing (China) Ltd. (RMC)
</t>
    </r>
    <r>
      <rPr>
        <sz val="12"/>
        <color theme="1"/>
        <rFont val="Meiryo UI"/>
        <family val="3"/>
        <charset val="128"/>
      </rPr>
      <t>-Office equipment OA機器の製造
No.8, Liguang Road, Fenggang Town, Dongguan, Guangdong, P.R. China</t>
    </r>
    <phoneticPr fontId="18"/>
  </si>
  <si>
    <r>
      <t xml:space="preserve">Shanghai Ricoh Digital Equipment Co., Ltd. (SRD)
</t>
    </r>
    <r>
      <rPr>
        <sz val="12"/>
        <color theme="1"/>
        <rFont val="Meiryo UI"/>
        <family val="3"/>
        <charset val="128"/>
      </rPr>
      <t>-Printers, other digital equipment and related components</t>
    </r>
    <r>
      <rPr>
        <b/>
        <sz val="12"/>
        <color theme="1"/>
        <rFont val="Meiryo UI"/>
        <family val="3"/>
        <charset val="128"/>
      </rPr>
      <t xml:space="preserve">
</t>
    </r>
    <r>
      <rPr>
        <sz val="12"/>
        <color theme="1"/>
        <rFont val="Meiryo UI"/>
        <family val="3"/>
        <charset val="128"/>
      </rPr>
      <t>OA機器、機器用部品の製造
No.887 Jingang Road, Jinqiao Export Processing Zone, Pudong New Area, Shanghai, P.R. China</t>
    </r>
    <phoneticPr fontId="18"/>
  </si>
  <si>
    <r>
      <t xml:space="preserve">Ricoh Thermal Media (Wuxi) Co., Ltd. (RTM)
</t>
    </r>
    <r>
      <rPr>
        <sz val="12"/>
        <color theme="1"/>
        <rFont val="Meiryo UI"/>
        <family val="3"/>
        <charset val="128"/>
      </rPr>
      <t>-Thermal media サーマルメディア製造</t>
    </r>
    <r>
      <rPr>
        <b/>
        <sz val="12"/>
        <color theme="1"/>
        <rFont val="Meiryo UI"/>
        <family val="3"/>
        <charset val="128"/>
      </rPr>
      <t xml:space="preserve">
</t>
    </r>
    <r>
      <rPr>
        <sz val="12"/>
        <color theme="1"/>
        <rFont val="Meiryo UI"/>
        <family val="3"/>
        <charset val="128"/>
      </rPr>
      <t>No.1 Xinchang South Road, Country High Technology Industry Development Zone, Wuxi, Jiangsu 214028, P.R. China</t>
    </r>
    <rPh sb="66" eb="68">
      <t>セイゾウ</t>
    </rPh>
    <phoneticPr fontId="18"/>
  </si>
  <si>
    <r>
      <rPr>
        <b/>
        <sz val="12"/>
        <color theme="1"/>
        <rFont val="Meiryo UI"/>
        <family val="3"/>
        <charset val="128"/>
      </rPr>
      <t>Shanghai Ricoh Office Equipment Co., Ltd. (SRO)</t>
    </r>
    <r>
      <rPr>
        <sz val="12"/>
        <color theme="1"/>
        <rFont val="Meiryo UI"/>
        <family val="3"/>
        <charset val="128"/>
      </rPr>
      <t xml:space="preserve">
-Office equipment　OA機器の製造
No.166, Meigui Rd,.(S) Waigaoqiao Free Trade Zone, Pudong, Shanghai, P.R. China</t>
    </r>
    <phoneticPr fontId="18"/>
  </si>
  <si>
    <r>
      <t xml:space="preserve">Ricoh Manufacturing (Thailand) Ltd. (RMT)
</t>
    </r>
    <r>
      <rPr>
        <sz val="12"/>
        <color theme="1"/>
        <rFont val="Meiryo UI"/>
        <family val="3"/>
        <charset val="128"/>
      </rPr>
      <t>-Office equipment, related parts and supplies</t>
    </r>
    <r>
      <rPr>
        <b/>
        <sz val="12"/>
        <color theme="1"/>
        <rFont val="Meiryo UI"/>
        <family val="3"/>
        <charset val="128"/>
      </rPr>
      <t xml:space="preserve">
</t>
    </r>
    <r>
      <rPr>
        <sz val="12"/>
        <color theme="1"/>
        <rFont val="Meiryo UI"/>
        <family val="3"/>
        <charset val="128"/>
      </rPr>
      <t>本体、AIO、メンテナンスキット、サービスパーツ生産
7/152 Amata City Industrial Estate, Moo4 Tambol Mapyangporn, Amphur Pluakdaeng, Rayong 21140, Thailand</t>
    </r>
    <rPh sb="88" eb="90">
      <t>ホンタイ</t>
    </rPh>
    <rPh sb="112" eb="114">
      <t>セイサン</t>
    </rPh>
    <phoneticPr fontId="18"/>
  </si>
  <si>
    <r>
      <t xml:space="preserve">Yamanashi Electronics (Thailand) Co., Ltd. (YET)
</t>
    </r>
    <r>
      <rPr>
        <sz val="12"/>
        <color theme="1"/>
        <rFont val="Meiryo UI"/>
        <family val="3"/>
        <charset val="128"/>
      </rPr>
      <t>-Photoconductor drums　OPC生産
105/3 Moo4, T.Banklang, A.Muang, Lumphun 51000, Thailand</t>
    </r>
    <phoneticPr fontId="18"/>
  </si>
  <si>
    <r>
      <t xml:space="preserve">Ricoh Imaging Products (Vietnam) Co.,Ltd. (RIMV)
</t>
    </r>
    <r>
      <rPr>
        <sz val="12"/>
        <color theme="1"/>
        <rFont val="Meiryo UI"/>
        <family val="3"/>
        <charset val="128"/>
      </rPr>
      <t>-camera-related products カメラ関連製品
Sai Dong B High-tech Industry Zone, Thach Ban Village. Gia Lam District, Hanoi, Vietnam</t>
    </r>
    <rPh sb="77" eb="79">
      <t>カンレン</t>
    </rPh>
    <rPh sb="79" eb="81">
      <t>セイヒン</t>
    </rPh>
    <phoneticPr fontId="18"/>
  </si>
  <si>
    <r>
      <t xml:space="preserve">Toshiba Tec Information Systems (Shenzhen) Co., Ltd.（TESS）
</t>
    </r>
    <r>
      <rPr>
        <sz val="12"/>
        <color theme="1"/>
        <rFont val="Meiryo UI"/>
        <family val="3"/>
        <charset val="128"/>
      </rPr>
      <t>-Office equipment　OA機器の製造</t>
    </r>
    <r>
      <rPr>
        <b/>
        <sz val="12"/>
        <color theme="1"/>
        <rFont val="Meiryo UI"/>
        <family val="3"/>
        <charset val="128"/>
      </rPr>
      <t xml:space="preserve">
</t>
    </r>
    <r>
      <rPr>
        <sz val="12"/>
        <color theme="1"/>
        <rFont val="Meiryo UI"/>
        <family val="3"/>
        <charset val="128"/>
      </rPr>
      <t>No7, 9, 28, DAYANG ROAD, FUHAI STREETS, BAOAN DISTRICT, SHENZHEN 518103, P.R. CHINA</t>
    </r>
    <r>
      <rPr>
        <b/>
        <sz val="12"/>
        <color theme="1"/>
        <rFont val="Meiryo UI"/>
        <family val="3"/>
        <charset val="128"/>
      </rPr>
      <t xml:space="preserve">
</t>
    </r>
    <phoneticPr fontId="4"/>
  </si>
  <si>
    <r>
      <t>ETRIA MANUFACTURING MALAYSIA SDN. BHD.</t>
    </r>
    <r>
      <rPr>
        <sz val="12"/>
        <color theme="1"/>
        <rFont val="Meiryo UI"/>
        <family val="3"/>
        <charset val="128"/>
      </rPr>
      <t xml:space="preserve">
-Office equipment　OA機器の製造
PLOT 111-A, HALA KAMPUNG JAWA 2, BAYAN LEPAS INDUSTRIAL ESTATE, 11900 PENANG, MALAYSIA
</t>
    </r>
    <phoneticPr fontId="4"/>
  </si>
  <si>
    <r>
      <t>ETRIA MANUFACTURING FRANCE S.A.</t>
    </r>
    <r>
      <rPr>
        <sz val="12"/>
        <color theme="1"/>
        <rFont val="Meiryo UI"/>
        <family val="3"/>
        <charset val="128"/>
      </rPr>
      <t xml:space="preserve">
-Office equipment　OA機器の製造
PARC EURO CHANNEL, 76370 NEUVILLE-LES-DIEPPE, FRANCE</t>
    </r>
    <phoneticPr fontId="4"/>
  </si>
  <si>
    <t>Ricoh's major sites (株）リコー主要生産拠点</t>
    <rPh sb="21" eb="22">
      <t>カブ</t>
    </rPh>
    <rPh sb="26" eb="28">
      <t>シュヨウ</t>
    </rPh>
    <rPh sb="28" eb="30">
      <t>セイサン</t>
    </rPh>
    <rPh sb="30" eb="32">
      <t>キョテン</t>
    </rPh>
    <phoneticPr fontId="18"/>
  </si>
  <si>
    <r>
      <t>ETRIA PRODUCTS USA INC.</t>
    </r>
    <r>
      <rPr>
        <sz val="12"/>
        <color theme="1"/>
        <rFont val="Meiryo UI"/>
        <family val="3"/>
        <charset val="128"/>
      </rPr>
      <t xml:space="preserve">
-Office equipment　OA機器の製造
901 NORTH FOSTER ST., MITCHELL, SOUTH DAKOTA 57301, U.S.A.</t>
    </r>
    <phoneticPr fontId="4"/>
  </si>
  <si>
    <t xml:space="preserve">     Aggregate amount of municipal water, industrial water, groundwater ,rain water and river water consumed.</t>
    <phoneticPr fontId="4"/>
  </si>
  <si>
    <t>*3 水使用量：都市用水・工業用水・地下水、河川水、雨水の合計</t>
    <rPh sb="26" eb="28">
      <t>アマミズ</t>
    </rPh>
    <phoneticPr fontId="4"/>
  </si>
  <si>
    <t>*7 現時点では各事業所で管理しており、グループ集計対象外。</t>
    <phoneticPr fontId="18"/>
  </si>
  <si>
    <t>*8 リコー厚木事業所のデータには、リコーインダストリー厚木のデータが含まれます。</t>
    <rPh sb="6" eb="8">
      <t>アツギ</t>
    </rPh>
    <rPh sb="8" eb="11">
      <t>ジギョウショ</t>
    </rPh>
    <rPh sb="28" eb="30">
      <t>アツギ</t>
    </rPh>
    <rPh sb="35" eb="36">
      <t>フク</t>
    </rPh>
    <phoneticPr fontId="18"/>
  </si>
  <si>
    <t>*9 リコー池田のデータには、リコーインダストリー池田のデータが含まれます。</t>
    <rPh sb="6" eb="8">
      <t>イケダ</t>
    </rPh>
    <rPh sb="25" eb="27">
      <t>イケダ</t>
    </rPh>
    <phoneticPr fontId="18"/>
  </si>
  <si>
    <t>*10 エトリア沼津のデータには、山梨電子沼津のデータが含まれます。</t>
    <rPh sb="8" eb="10">
      <t>ヌマヅ</t>
    </rPh>
    <rPh sb="17" eb="19">
      <t>ヤマナシ</t>
    </rPh>
    <rPh sb="19" eb="21">
      <t>デンシ</t>
    </rPh>
    <rPh sb="21" eb="23">
      <t>ヌマヅ</t>
    </rPh>
    <phoneticPr fontId="18"/>
  </si>
  <si>
    <t>*11 エトリア東北のデータには、東北RC喜多方のデータが含まれます。</t>
    <rPh sb="8" eb="10">
      <t>トウホク</t>
    </rPh>
    <rPh sb="17" eb="19">
      <t>トウホク</t>
    </rPh>
    <rPh sb="21" eb="24">
      <t>キタカタ</t>
    </rPh>
    <rPh sb="29" eb="30">
      <t>フク</t>
    </rPh>
    <phoneticPr fontId="18"/>
  </si>
  <si>
    <t>*12 エトリア御殿場のデータには、リコー環境事業開発センターのデータが含まれます。</t>
    <rPh sb="8" eb="11">
      <t>ゴテンバ</t>
    </rPh>
    <rPh sb="21" eb="25">
      <t>カンキョウジギョウ</t>
    </rPh>
    <rPh sb="25" eb="27">
      <t>カイハツ</t>
    </rPh>
    <rPh sb="36" eb="37">
      <t>フク</t>
    </rPh>
    <phoneticPr fontId="18"/>
  </si>
  <si>
    <t>*13  リコーエレメックス恵那のデータには、エトリア恵那のデータが含まれます。</t>
    <rPh sb="14" eb="16">
      <t>エナ</t>
    </rPh>
    <rPh sb="27" eb="29">
      <t>エナ</t>
    </rPh>
    <rPh sb="32" eb="33">
      <t>フク</t>
    </rPh>
    <phoneticPr fontId="18"/>
  </si>
  <si>
    <t>*5 Related Information(EPA website) https://www.epa.gov/toxics-release-inventory-tri-program　</t>
    <phoneticPr fontId="4"/>
  </si>
  <si>
    <t>Numazu Plant North Plant  沼津事業所　北プラント(リコー＆エトリア)</t>
    <phoneticPr fontId="20"/>
  </si>
  <si>
    <t>Unit:m3</t>
    <phoneticPr fontId="4"/>
  </si>
  <si>
    <t>Unit:kg</t>
    <phoneticPr fontId="4"/>
  </si>
  <si>
    <r>
      <rPr>
        <b/>
        <sz val="12"/>
        <color theme="1"/>
        <rFont val="Meiryo UI"/>
        <family val="3"/>
        <charset val="128"/>
      </rPr>
      <t>[Target]</t>
    </r>
    <r>
      <rPr>
        <sz val="12"/>
        <color theme="1"/>
        <rFont val="Meiryo UI"/>
        <family val="3"/>
        <charset val="128"/>
      </rPr>
      <t xml:space="preserve">
　Scope1,2 : FY23 255.0kt / FY24 250.2kt / FY25 235.7kt
　Waste : Reduce waste below the previous year's level
　Water : Reduce the volume of water withdrawal below that of the previous year
　Environmental Impact Chemical Substances : Reduce the volume of consumption and emissions below the previous year's performance</t>
    </r>
    <phoneticPr fontId="4"/>
  </si>
  <si>
    <t>*Environmentally sensitive substances:　Chemical substances used by the Group in large quantities</t>
    <phoneticPr fontId="4"/>
  </si>
  <si>
    <t>[FY2023] Product: RICOH Pro 8300S (2023/4-2024/3 PRTR data）</t>
    <phoneticPr fontId="4"/>
  </si>
  <si>
    <t>[FY2022] Product: RICOH Pro 8300S (2022/4-2023/3 PRTR data）</t>
    <phoneticPr fontId="4"/>
  </si>
  <si>
    <t>[FY2021] Product: RICOH Pro 8300S (2021/4-2022/3 PRTR data）</t>
    <phoneticPr fontId="4"/>
  </si>
  <si>
    <t>&gt; Waste</t>
    <phoneticPr fontId="4"/>
  </si>
  <si>
    <t>Total amount of waste</t>
    <phoneticPr fontId="4"/>
  </si>
  <si>
    <t>Reduction Rate (Total amount of waste)</t>
    <phoneticPr fontId="4"/>
  </si>
  <si>
    <t>Weight of EEE placed on the market  販売されている電気・電子機器の重量</t>
    <phoneticPr fontId="4"/>
  </si>
  <si>
    <t>*2 Calculated by multiplying the sales of office printing and commercial printing by the acquisition rate of products that have not obtained the above environmental labels but have obtained only the Energy Star certification.</t>
    <phoneticPr fontId="4"/>
  </si>
  <si>
    <t>* 整数での表示にあたっては、小数点第1位以下を四捨五入しているため、表内の数値の合計が一致しない場合があります。</t>
    <phoneticPr fontId="4"/>
  </si>
  <si>
    <t>* Figures are rounded off to the nearest whole number, thus the totals of figures in the table may not agree with each other.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</si>
</sst>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Red]\-#,##0.0"/>
    <numFmt numFmtId="178" formatCode="#,##0.0"/>
    <numFmt numFmtId="179" formatCode="#,##0.000;[Red]\-#,##0.000"/>
    <numFmt numFmtId="180" formatCode="0.0_);[Red]\(0.0\)"/>
    <numFmt numFmtId="181" formatCode="_ * #,##0.0_ ;_ * \-#,##0.0_ ;_ * &quot;-&quot;_ ;_ @_ "/>
    <numFmt numFmtId="182" formatCode="#,##0.0_);[Red]\(#,##0.0\)"/>
    <numFmt numFmtId="183" formatCode="#,##0.0_ "/>
    <numFmt numFmtId="184" formatCode="#,##0_ "/>
    <numFmt numFmtId="185" formatCode="0.0"/>
    <numFmt numFmtId="186" formatCode="0.0_ "/>
    <numFmt numFmtId="187" formatCode="0.000"/>
  </numFmts>
  <fonts count="64" x14ac:knownFonts="1">
    <font>
      <sz val="11"/>
      <color theme="1"/>
      <name val="Meiryo UI"/>
      <family val="2"/>
      <charset val="128"/>
    </font>
    <font>
      <sz val="11"/>
      <color theme="1"/>
      <name val="游ゴシック"/>
      <family val="2"/>
      <charset val="128"/>
      <scheme val="minor"/>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b/>
      <sz val="12"/>
      <color theme="1"/>
      <name val="Meiryo UI"/>
      <family val="3"/>
      <charset val="128"/>
    </font>
    <font>
      <sz val="12"/>
      <name val="Meiryo UI"/>
      <family val="3"/>
      <charset val="128"/>
    </font>
    <font>
      <b/>
      <sz val="12"/>
      <color rgb="FFC00000"/>
      <name val="Meiryo UI"/>
      <family val="3"/>
      <charset val="128"/>
    </font>
    <font>
      <b/>
      <sz val="12"/>
      <name val="Meiryo UI"/>
      <family val="3"/>
      <charset val="128"/>
    </font>
    <font>
      <b/>
      <sz val="12"/>
      <color theme="0"/>
      <name val="Meiryo UI"/>
      <family val="3"/>
      <charset val="128"/>
    </font>
    <font>
      <u/>
      <sz val="11"/>
      <color theme="10"/>
      <name val="Meiryo UI"/>
      <family val="2"/>
      <charset val="128"/>
    </font>
    <font>
      <b/>
      <sz val="12"/>
      <color rgb="FFFFFFFF"/>
      <name val="Meiryo UI"/>
      <family val="3"/>
      <charset val="128"/>
    </font>
    <font>
      <sz val="16"/>
      <color rgb="FFC00000"/>
      <name val="Meiryo UI"/>
      <family val="3"/>
      <charset val="128"/>
    </font>
    <font>
      <sz val="16"/>
      <color theme="1"/>
      <name val="Meiryo UI"/>
      <family val="3"/>
      <charset val="128"/>
    </font>
    <font>
      <b/>
      <u/>
      <sz val="12"/>
      <color theme="10"/>
      <name val="Meiryo UI"/>
      <family val="3"/>
      <charset val="128"/>
    </font>
    <font>
      <sz val="11"/>
      <name val="ＭＳ Ｐゴシック"/>
      <family val="3"/>
      <charset val="128"/>
    </font>
    <font>
      <sz val="11"/>
      <name val="Meiryo UI"/>
      <family val="3"/>
      <charset val="128"/>
    </font>
    <font>
      <sz val="6"/>
      <name val="ＭＳ Ｐゴシック"/>
      <family val="3"/>
      <charset val="128"/>
    </font>
    <font>
      <u/>
      <sz val="11"/>
      <color indexed="12"/>
      <name val="ＭＳ Ｐゴシック"/>
      <family val="3"/>
      <charset val="128"/>
    </font>
    <font>
      <sz val="6"/>
      <name val="游ゴシック"/>
      <family val="2"/>
      <charset val="128"/>
      <scheme val="minor"/>
    </font>
    <font>
      <b/>
      <sz val="14"/>
      <name val="Meiryo UI"/>
      <family val="3"/>
      <charset val="128"/>
    </font>
    <font>
      <sz val="11"/>
      <color theme="1"/>
      <name val="游ゴシック"/>
      <family val="2"/>
      <charset val="128"/>
      <scheme val="minor"/>
    </font>
    <font>
      <u/>
      <sz val="11"/>
      <color theme="10"/>
      <name val="游ゴシック"/>
      <family val="2"/>
      <charset val="128"/>
      <scheme val="minor"/>
    </font>
    <font>
      <sz val="12"/>
      <color rgb="FFFF0000"/>
      <name val="Meiryo UI"/>
      <family val="3"/>
      <charset val="128"/>
    </font>
    <font>
      <sz val="10"/>
      <color theme="1"/>
      <name val="Meiryo UI"/>
      <family val="2"/>
      <charset val="128"/>
    </font>
    <font>
      <u/>
      <sz val="11"/>
      <color theme="10"/>
      <name val="ＭＳ Ｐゴシック"/>
      <family val="3"/>
      <charset val="128"/>
    </font>
    <font>
      <u/>
      <sz val="12"/>
      <color theme="10"/>
      <name val="Meiryo UI"/>
      <family val="3"/>
      <charset val="128"/>
    </font>
    <font>
      <sz val="14"/>
      <color theme="1"/>
      <name val="Meiryo UI"/>
      <family val="3"/>
      <charset val="128"/>
    </font>
    <font>
      <sz val="16"/>
      <color theme="0"/>
      <name val="Meiryo UI"/>
      <family val="3"/>
      <charset val="128"/>
    </font>
    <font>
      <b/>
      <sz val="16"/>
      <color theme="0"/>
      <name val="Meiryo UI"/>
      <family val="3"/>
      <charset val="128"/>
    </font>
    <font>
      <b/>
      <u/>
      <sz val="14"/>
      <color theme="10"/>
      <name val="Meiryo UI"/>
      <family val="3"/>
      <charset val="128"/>
    </font>
    <font>
      <sz val="12"/>
      <color rgb="FF000000"/>
      <name val="Meiryo UI"/>
      <family val="3"/>
      <charset val="128"/>
    </font>
    <font>
      <b/>
      <sz val="12"/>
      <color rgb="FF000000"/>
      <name val="Meiryo UI"/>
      <family val="3"/>
      <charset val="128"/>
    </font>
    <font>
      <sz val="11"/>
      <color theme="1"/>
      <name val="Meiryo UI"/>
      <family val="3"/>
      <charset val="128"/>
    </font>
    <font>
      <b/>
      <sz val="11"/>
      <color theme="1"/>
      <name val="游ゴシック"/>
      <family val="2"/>
      <scheme val="minor"/>
    </font>
    <font>
      <u/>
      <sz val="11"/>
      <color rgb="FFFF0000"/>
      <name val="Meiryo UI"/>
      <family val="2"/>
      <charset val="128"/>
    </font>
    <font>
      <b/>
      <sz val="16"/>
      <color rgb="FFC00000"/>
      <name val="Meiryo UI"/>
      <family val="3"/>
      <charset val="128"/>
    </font>
    <font>
      <sz val="12"/>
      <color rgb="FFC00000"/>
      <name val="Meiryo UI"/>
      <family val="3"/>
      <charset val="128"/>
    </font>
    <font>
      <b/>
      <sz val="16"/>
      <color theme="1"/>
      <name val="Meiryo UI"/>
      <family val="3"/>
      <charset val="128"/>
    </font>
    <font>
      <sz val="16"/>
      <name val="Meiryo UI"/>
      <family val="3"/>
      <charset val="128"/>
    </font>
    <font>
      <sz val="10"/>
      <color theme="1"/>
      <name val="Meiryo UI"/>
      <family val="3"/>
      <charset val="128"/>
    </font>
    <font>
      <sz val="14"/>
      <name val="Meiryo UI"/>
      <family val="3"/>
      <charset val="128"/>
    </font>
    <font>
      <b/>
      <sz val="11"/>
      <color theme="1"/>
      <name val="Meiryo UI"/>
      <family val="3"/>
      <charset val="128"/>
    </font>
    <font>
      <sz val="14"/>
      <color rgb="FFC00000"/>
      <name val="Meiryo UI"/>
      <family val="3"/>
      <charset val="128"/>
    </font>
    <font>
      <b/>
      <sz val="11"/>
      <color rgb="FFC00000"/>
      <name val="Meiryo UI"/>
      <family val="3"/>
      <charset val="128"/>
    </font>
    <font>
      <sz val="12"/>
      <color rgb="FF00B050"/>
      <name val="Meiryo UI"/>
      <family val="3"/>
      <charset val="128"/>
    </font>
    <font>
      <sz val="6"/>
      <name val="游ゴシック"/>
      <family val="3"/>
      <charset val="128"/>
      <scheme val="minor"/>
    </font>
    <font>
      <sz val="11"/>
      <color rgb="FF000000"/>
      <name val="Meiryo UI"/>
      <family val="3"/>
      <charset val="128"/>
    </font>
    <font>
      <sz val="12"/>
      <name val="Microsoft YaHei"/>
      <family val="3"/>
      <charset val="134"/>
    </font>
    <font>
      <sz val="11"/>
      <color rgb="FFFF0000"/>
      <name val="Meiryo UI"/>
      <family val="3"/>
      <charset val="128"/>
    </font>
    <font>
      <sz val="14"/>
      <color indexed="8"/>
      <name val="游ゴシック"/>
      <family val="3"/>
      <charset val="128"/>
      <scheme val="minor"/>
    </font>
    <font>
      <vertAlign val="superscript"/>
      <sz val="12"/>
      <color rgb="FF000000"/>
      <name val="Meiryo UI"/>
      <family val="3"/>
      <charset val="128"/>
    </font>
    <font>
      <sz val="6"/>
      <name val="游ゴシック"/>
      <family val="3"/>
      <charset val="128"/>
    </font>
    <font>
      <sz val="6"/>
      <name val="游ゴシック"/>
      <family val="2"/>
      <charset val="128"/>
    </font>
    <font>
      <sz val="12"/>
      <color rgb="FFC00000"/>
      <name val="游ゴシック"/>
      <family val="2"/>
      <charset val="128"/>
    </font>
    <font>
      <sz val="12"/>
      <color rgb="FFC00000"/>
      <name val="游ゴシック"/>
      <family val="3"/>
      <charset val="128"/>
    </font>
    <font>
      <b/>
      <u/>
      <sz val="16"/>
      <color theme="10"/>
      <name val="Meiryo UI"/>
      <family val="3"/>
      <charset val="128"/>
    </font>
    <font>
      <sz val="12"/>
      <color rgb="FF333333"/>
      <name val="Meiryo UI"/>
      <family val="3"/>
      <charset val="128"/>
    </font>
    <font>
      <b/>
      <sz val="14"/>
      <color rgb="FFC00000"/>
      <name val="Meiryo UI"/>
      <family val="3"/>
      <charset val="128"/>
    </font>
    <font>
      <b/>
      <u/>
      <sz val="14"/>
      <color theme="1"/>
      <name val="Meiryo UI"/>
      <family val="3"/>
      <charset val="128"/>
    </font>
    <font>
      <vertAlign val="superscript"/>
      <sz val="12"/>
      <color theme="1"/>
      <name val="Meiryo UI"/>
      <family val="3"/>
      <charset val="128"/>
    </font>
    <font>
      <b/>
      <u/>
      <sz val="14"/>
      <name val="Meiryo UI"/>
      <family val="3"/>
      <charset val="128"/>
    </font>
    <font>
      <u/>
      <sz val="11"/>
      <color theme="10"/>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rgb="FFFFFFFF"/>
        <bgColor indexed="64"/>
      </patternFill>
    </fill>
    <fill>
      <patternFill patternType="solid">
        <fgColor rgb="FF008080"/>
        <bgColor indexed="64"/>
      </patternFill>
    </fill>
    <fill>
      <patternFill patternType="solid">
        <fgColor rgb="FFF2F2F2"/>
        <bgColor rgb="FF000000"/>
      </patternFill>
    </fill>
    <fill>
      <patternFill patternType="solid">
        <fgColor rgb="FFFFFFFF"/>
        <bgColor rgb="FF000000"/>
      </patternFill>
    </fill>
    <fill>
      <patternFill patternType="solid">
        <fgColor rgb="FFFFC000"/>
        <bgColor indexed="64"/>
      </patternFill>
    </fill>
    <fill>
      <patternFill patternType="solid">
        <fgColor theme="1" tint="0.499984740745262"/>
        <bgColor indexed="64"/>
      </patternFill>
    </fill>
    <fill>
      <patternFill patternType="solid">
        <fgColor rgb="FF808080"/>
        <bgColor rgb="FF000000"/>
      </patternFill>
    </fill>
    <fill>
      <patternFill patternType="solid">
        <fgColor theme="0" tint="-4.9989318521683403E-2"/>
        <bgColor rgb="FF000000"/>
      </patternFill>
    </fill>
    <fill>
      <patternFill patternType="solid">
        <fgColor theme="2" tint="-0.499984740745262"/>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0"/>
      </left>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right style="thin">
        <color indexed="64"/>
      </right>
      <top/>
      <bottom/>
      <diagonal/>
    </border>
    <border>
      <left/>
      <right style="thin">
        <color rgb="FFFFFFFF"/>
      </right>
      <top style="thin">
        <color indexed="64"/>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rgb="FFFFFFFF"/>
      </right>
      <top style="thin">
        <color indexed="64"/>
      </top>
      <bottom/>
      <diagonal/>
    </border>
    <border>
      <left style="thin">
        <color indexed="64"/>
      </left>
      <right style="thin">
        <color rgb="FFFFFFFF"/>
      </right>
      <top/>
      <bottom/>
      <diagonal/>
    </border>
    <border>
      <left style="thin">
        <color rgb="FFFFFFFF"/>
      </left>
      <right style="thin">
        <color rgb="FFFFFFFF"/>
      </right>
      <top/>
      <bottom/>
      <diagonal/>
    </border>
    <border>
      <left style="thin">
        <color rgb="FFFFFFFF"/>
      </left>
      <right style="thin">
        <color indexed="64"/>
      </right>
      <top/>
      <bottom/>
      <diagonal/>
    </border>
    <border>
      <left style="thin">
        <color indexed="64"/>
      </left>
      <right style="thin">
        <color theme="0"/>
      </right>
      <top style="thin">
        <color indexed="64"/>
      </top>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style="thin">
        <color rgb="FFFFFFFF"/>
      </left>
      <right/>
      <top/>
      <bottom/>
      <diagonal/>
    </border>
    <border>
      <left style="thin">
        <color indexed="64"/>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style="thin">
        <color indexed="64"/>
      </right>
      <top style="thin">
        <color indexed="64"/>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FFFFFF"/>
      </left>
      <right/>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16" fillId="0" borderId="0"/>
    <xf numFmtId="38" fontId="22" fillId="0" borderId="0" applyFon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2"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5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38" fontId="5" fillId="0" borderId="0" xfId="1" applyFont="1" applyAlignment="1">
      <alignment horizontal="center" vertical="center"/>
    </xf>
    <xf numFmtId="38" fontId="5" fillId="0" borderId="0" xfId="1" applyFont="1" applyAlignment="1">
      <alignment horizontal="right" vertical="center"/>
    </xf>
    <xf numFmtId="0" fontId="6" fillId="0" borderId="0" xfId="0" applyFont="1">
      <alignment vertical="center"/>
    </xf>
    <xf numFmtId="0" fontId="7" fillId="0" borderId="2" xfId="0" applyFont="1" applyBorder="1" applyAlignment="1">
      <alignment horizontal="center" vertical="center" shrinkToFit="1"/>
    </xf>
    <xf numFmtId="38" fontId="7" fillId="0" borderId="2" xfId="1" applyFont="1" applyFill="1" applyBorder="1" applyAlignment="1">
      <alignment horizontal="right" vertical="center"/>
    </xf>
    <xf numFmtId="38" fontId="7" fillId="2" borderId="2" xfId="1" applyFont="1" applyFill="1" applyBorder="1" applyAlignment="1">
      <alignment horizontal="right" vertical="center"/>
    </xf>
    <xf numFmtId="0" fontId="5" fillId="0" borderId="2"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 xfId="0" applyFont="1" applyFill="1" applyBorder="1" applyAlignment="1">
      <alignment vertical="center" wrapText="1"/>
    </xf>
    <xf numFmtId="0" fontId="5" fillId="0" borderId="2" xfId="0" applyFont="1" applyBorder="1" applyAlignment="1">
      <alignment vertical="center" wrapText="1"/>
    </xf>
    <xf numFmtId="38" fontId="5" fillId="0" borderId="2" xfId="1" applyFont="1" applyFill="1" applyBorder="1" applyAlignment="1">
      <alignment horizontal="right" vertical="center"/>
    </xf>
    <xf numFmtId="0" fontId="7" fillId="2" borderId="2" xfId="0" applyFont="1" applyFill="1" applyBorder="1" applyAlignment="1">
      <alignment horizontal="center" vertical="center" shrinkToFit="1"/>
    </xf>
    <xf numFmtId="177" fontId="7" fillId="0" borderId="2" xfId="1" applyNumberFormat="1" applyFont="1" applyFill="1" applyBorder="1" applyAlignment="1">
      <alignment horizontal="right" vertical="center"/>
    </xf>
    <xf numFmtId="177" fontId="7" fillId="2" borderId="2" xfId="1" applyNumberFormat="1" applyFont="1" applyFill="1" applyBorder="1" applyAlignment="1">
      <alignment horizontal="right" vertical="center"/>
    </xf>
    <xf numFmtId="38" fontId="5" fillId="0" borderId="0" xfId="1" applyFont="1" applyBorder="1" applyAlignment="1">
      <alignment horizontal="right" vertical="center"/>
    </xf>
    <xf numFmtId="0" fontId="5" fillId="2" borderId="2" xfId="0" applyFont="1" applyFill="1" applyBorder="1" applyAlignment="1">
      <alignment horizontal="center" vertical="center" wrapText="1" shrinkToFit="1"/>
    </xf>
    <xf numFmtId="38" fontId="5" fillId="0" borderId="0" xfId="1" applyFont="1" applyFill="1" applyBorder="1" applyAlignment="1">
      <alignment horizontal="right" vertical="center"/>
    </xf>
    <xf numFmtId="0" fontId="5" fillId="0" borderId="0" xfId="0" applyFont="1" applyAlignment="1">
      <alignment horizontal="left" vertical="center" wrapText="1"/>
    </xf>
    <xf numFmtId="0" fontId="7" fillId="0" borderId="2" xfId="0" applyFont="1" applyBorder="1" applyAlignment="1">
      <alignment vertical="center" wrapText="1"/>
    </xf>
    <xf numFmtId="0" fontId="5" fillId="0" borderId="6" xfId="0" applyFont="1" applyBorder="1" applyAlignment="1">
      <alignment horizontal="left" vertical="center" wrapText="1"/>
    </xf>
    <xf numFmtId="0" fontId="10" fillId="4" borderId="1" xfId="0" applyFont="1" applyFill="1" applyBorder="1">
      <alignment vertical="center"/>
    </xf>
    <xf numFmtId="0" fontId="10" fillId="4" borderId="16" xfId="0" applyFont="1" applyFill="1" applyBorder="1" applyAlignment="1">
      <alignment horizontal="center" vertical="center" shrinkToFit="1"/>
    </xf>
    <xf numFmtId="38" fontId="10" fillId="4" borderId="16" xfId="1" applyFont="1" applyFill="1" applyBorder="1" applyAlignment="1">
      <alignment horizontal="center" vertical="center" wrapText="1"/>
    </xf>
    <xf numFmtId="0" fontId="10" fillId="4" borderId="5" xfId="0" applyFont="1" applyFill="1" applyBorder="1">
      <alignment vertical="center"/>
    </xf>
    <xf numFmtId="38" fontId="7" fillId="0" borderId="0" xfId="1" applyFont="1" applyFill="1" applyBorder="1" applyAlignment="1">
      <alignment horizontal="right" vertical="center"/>
    </xf>
    <xf numFmtId="0" fontId="10" fillId="4" borderId="16"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13" fillId="0" borderId="0" xfId="0" applyFont="1" applyAlignment="1">
      <alignment horizontal="center" vertical="center"/>
    </xf>
    <xf numFmtId="0" fontId="14" fillId="0" borderId="0" xfId="0" applyFont="1" applyAlignment="1">
      <alignment horizontal="center" vertical="center"/>
    </xf>
    <xf numFmtId="177" fontId="7" fillId="0" borderId="0" xfId="1" applyNumberFormat="1" applyFont="1" applyFill="1" applyBorder="1" applyAlignment="1">
      <alignment horizontal="right" vertical="center"/>
    </xf>
    <xf numFmtId="38" fontId="7" fillId="0" borderId="2" xfId="1" applyFont="1" applyFill="1" applyBorder="1" applyAlignment="1">
      <alignment horizontal="right" vertical="center" wrapText="1"/>
    </xf>
    <xf numFmtId="0" fontId="11" fillId="0" borderId="0" xfId="3">
      <alignment vertical="center"/>
    </xf>
    <xf numFmtId="38" fontId="15" fillId="0" borderId="0" xfId="3" applyNumberFormat="1" applyFont="1" applyAlignment="1">
      <alignment horizontal="center" vertical="center"/>
    </xf>
    <xf numFmtId="0" fontId="17" fillId="0" borderId="0" xfId="4" applyFont="1">
      <alignment vertical="center"/>
    </xf>
    <xf numFmtId="0" fontId="7" fillId="0" borderId="0" xfId="4" applyFont="1">
      <alignment vertical="center"/>
    </xf>
    <xf numFmtId="38" fontId="7" fillId="0" borderId="0" xfId="4" applyNumberFormat="1" applyFont="1">
      <alignment vertical="center"/>
    </xf>
    <xf numFmtId="179" fontId="7" fillId="0" borderId="0" xfId="5" applyNumberFormat="1" applyFont="1" applyFill="1">
      <alignment vertical="center"/>
    </xf>
    <xf numFmtId="177" fontId="7" fillId="0" borderId="0" xfId="5" applyNumberFormat="1" applyFont="1" applyFill="1">
      <alignment vertical="center"/>
    </xf>
    <xf numFmtId="0" fontId="9" fillId="0" borderId="0" xfId="4" applyFont="1" applyAlignment="1">
      <alignment horizontal="left"/>
    </xf>
    <xf numFmtId="177" fontId="7" fillId="0" borderId="0" xfId="5" applyNumberFormat="1" applyFont="1">
      <alignment vertical="center"/>
    </xf>
    <xf numFmtId="0" fontId="9" fillId="0" borderId="0" xfId="4" applyFont="1" applyAlignment="1">
      <alignment horizontal="right" vertical="center"/>
    </xf>
    <xf numFmtId="41" fontId="9" fillId="0" borderId="0" xfId="5" applyNumberFormat="1" applyFont="1" applyFill="1">
      <alignment vertical="center"/>
    </xf>
    <xf numFmtId="179" fontId="9" fillId="0" borderId="0" xfId="5" applyNumberFormat="1" applyFont="1" applyFill="1">
      <alignment vertical="center"/>
    </xf>
    <xf numFmtId="179" fontId="7" fillId="0" borderId="0" xfId="5" applyNumberFormat="1" applyFont="1">
      <alignment vertical="center"/>
    </xf>
    <xf numFmtId="179" fontId="17" fillId="0" borderId="0" xfId="5" applyNumberFormat="1" applyFont="1" applyFill="1">
      <alignment vertical="center"/>
    </xf>
    <xf numFmtId="179" fontId="17" fillId="0" borderId="0" xfId="5" applyNumberFormat="1" applyFont="1">
      <alignment vertical="center"/>
    </xf>
    <xf numFmtId="0" fontId="17" fillId="0" borderId="0" xfId="9" applyFont="1">
      <alignment vertical="center"/>
    </xf>
    <xf numFmtId="0" fontId="9" fillId="0" borderId="0" xfId="9" applyFont="1">
      <alignment vertical="center"/>
    </xf>
    <xf numFmtId="0" fontId="7" fillId="5" borderId="0" xfId="4" applyFont="1" applyFill="1">
      <alignment vertical="center"/>
    </xf>
    <xf numFmtId="0" fontId="24" fillId="0" borderId="0" xfId="4" applyFont="1">
      <alignment vertical="center"/>
    </xf>
    <xf numFmtId="0" fontId="7" fillId="0" borderId="0" xfId="9" applyFont="1">
      <alignment vertical="center"/>
    </xf>
    <xf numFmtId="0" fontId="7" fillId="6" borderId="2" xfId="9" applyFont="1" applyFill="1" applyBorder="1" applyAlignment="1">
      <alignment horizontal="center" vertical="center" wrapText="1"/>
    </xf>
    <xf numFmtId="0" fontId="27" fillId="0" borderId="0" xfId="10" applyFont="1">
      <alignment vertical="center"/>
    </xf>
    <xf numFmtId="0" fontId="28" fillId="0" borderId="0" xfId="0" applyFont="1">
      <alignment vertical="center"/>
    </xf>
    <xf numFmtId="0" fontId="29" fillId="7" borderId="0" xfId="0" applyFont="1" applyFill="1">
      <alignment vertical="center"/>
    </xf>
    <xf numFmtId="0" fontId="14" fillId="0" borderId="0" xfId="0" applyFont="1">
      <alignment vertical="center"/>
    </xf>
    <xf numFmtId="0" fontId="10" fillId="4" borderId="23" xfId="0" applyFont="1" applyFill="1" applyBorder="1" applyAlignment="1">
      <alignment horizontal="center" vertical="center" shrinkToFit="1"/>
    </xf>
    <xf numFmtId="0" fontId="8" fillId="0" borderId="0" xfId="0" applyFont="1">
      <alignment vertical="center"/>
    </xf>
    <xf numFmtId="0" fontId="7" fillId="9" borderId="2" xfId="0" applyFont="1" applyFill="1" applyBorder="1" applyAlignment="1">
      <alignment horizontal="center" vertical="center" wrapText="1"/>
    </xf>
    <xf numFmtId="0" fontId="7" fillId="0" borderId="0" xfId="0" applyFont="1">
      <alignment vertical="center"/>
    </xf>
    <xf numFmtId="0" fontId="7" fillId="9" borderId="4"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5" xfId="0" applyFont="1" applyBorder="1" applyAlignment="1">
      <alignment horizontal="left" vertical="center" wrapText="1"/>
    </xf>
    <xf numFmtId="180" fontId="7" fillId="0" borderId="0" xfId="2" applyNumberFormat="1" applyFont="1" applyFill="1" applyBorder="1" applyAlignment="1">
      <alignment horizontal="right" vertical="center"/>
    </xf>
    <xf numFmtId="0" fontId="5" fillId="0" borderId="0" xfId="0" applyFont="1" applyAlignment="1">
      <alignment horizontal="left" vertical="center"/>
    </xf>
    <xf numFmtId="38" fontId="10" fillId="4" borderId="43" xfId="1" applyFont="1" applyFill="1" applyBorder="1" applyAlignment="1">
      <alignment horizontal="center" vertical="center" wrapText="1"/>
    </xf>
    <xf numFmtId="0" fontId="5" fillId="0" borderId="0" xfId="0" applyFont="1" applyAlignment="1">
      <alignment vertical="center" wrapText="1"/>
    </xf>
    <xf numFmtId="38" fontId="10" fillId="4" borderId="0" xfId="1" applyFont="1" applyFill="1" applyBorder="1" applyAlignment="1">
      <alignment horizontal="center" vertical="center" wrapText="1"/>
    </xf>
    <xf numFmtId="0" fontId="24" fillId="0" borderId="0" xfId="0" applyFont="1">
      <alignment vertical="center"/>
    </xf>
    <xf numFmtId="0" fontId="32" fillId="0" borderId="0" xfId="0" applyFont="1" applyAlignment="1">
      <alignment horizontal="left" vertical="center" wrapText="1"/>
    </xf>
    <xf numFmtId="0" fontId="32" fillId="0" borderId="0" xfId="0" applyFont="1" applyAlignment="1">
      <alignment horizontal="center" vertical="center" wrapText="1"/>
    </xf>
    <xf numFmtId="3" fontId="32" fillId="0" borderId="0" xfId="0" applyNumberFormat="1" applyFont="1" applyAlignment="1">
      <alignment horizontal="right" vertical="center" wrapText="1"/>
    </xf>
    <xf numFmtId="0" fontId="32" fillId="0" borderId="0" xfId="0" applyFont="1" applyAlignment="1">
      <alignment horizontal="left" vertical="center"/>
    </xf>
    <xf numFmtId="0" fontId="5" fillId="4" borderId="0" xfId="0" applyFont="1" applyFill="1">
      <alignment vertical="center"/>
    </xf>
    <xf numFmtId="0" fontId="9" fillId="0" borderId="2" xfId="4" applyFont="1" applyBorder="1" applyAlignment="1">
      <alignment horizontal="left" vertical="top" wrapText="1"/>
    </xf>
    <xf numFmtId="38" fontId="0" fillId="0" borderId="0" xfId="1" applyFont="1">
      <alignment vertical="center"/>
    </xf>
    <xf numFmtId="0" fontId="7" fillId="0" borderId="2" xfId="4" applyFont="1" applyBorder="1" applyAlignment="1">
      <alignment vertical="center" wrapText="1"/>
    </xf>
    <xf numFmtId="179" fontId="7" fillId="2" borderId="0" xfId="5" applyNumberFormat="1" applyFont="1" applyFill="1" applyBorder="1">
      <alignment vertical="center"/>
    </xf>
    <xf numFmtId="177" fontId="7" fillId="2" borderId="0" xfId="5" applyNumberFormat="1" applyFont="1" applyFill="1" applyBorder="1">
      <alignment vertical="center"/>
    </xf>
    <xf numFmtId="0" fontId="7" fillId="2" borderId="25" xfId="4" applyFont="1" applyFill="1" applyBorder="1" applyAlignment="1">
      <alignment horizontal="center" vertical="center"/>
    </xf>
    <xf numFmtId="38" fontId="7" fillId="2" borderId="0" xfId="4" applyNumberFormat="1" applyFont="1" applyFill="1">
      <alignment vertical="center"/>
    </xf>
    <xf numFmtId="40" fontId="7" fillId="2" borderId="0" xfId="4" applyNumberFormat="1" applyFont="1" applyFill="1">
      <alignment vertical="center"/>
    </xf>
    <xf numFmtId="182" fontId="7" fillId="2" borderId="0" xfId="4" applyNumberFormat="1" applyFont="1" applyFill="1">
      <alignment vertical="center"/>
    </xf>
    <xf numFmtId="183" fontId="7" fillId="2" borderId="0" xfId="7" applyNumberFormat="1" applyFont="1" applyFill="1" applyAlignment="1">
      <alignment horizontal="right" vertical="center"/>
    </xf>
    <xf numFmtId="182" fontId="7" fillId="2" borderId="0" xfId="7" applyNumberFormat="1" applyFont="1" applyFill="1" applyAlignment="1">
      <alignment horizontal="right" vertical="center"/>
    </xf>
    <xf numFmtId="0" fontId="7" fillId="6" borderId="2" xfId="16" applyFont="1" applyFill="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38" fontId="10" fillId="4" borderId="2" xfId="1" applyFont="1" applyFill="1" applyBorder="1" applyAlignment="1">
      <alignment horizontal="center" vertical="center" wrapText="1"/>
    </xf>
    <xf numFmtId="177" fontId="7" fillId="0" borderId="8" xfId="1" applyNumberFormat="1" applyFont="1" applyBorder="1" applyAlignment="1">
      <alignment horizontal="right" vertical="center"/>
    </xf>
    <xf numFmtId="177" fontId="7" fillId="0" borderId="8" xfId="1" applyNumberFormat="1" applyFont="1" applyBorder="1">
      <alignment vertical="center"/>
    </xf>
    <xf numFmtId="177" fontId="7" fillId="0" borderId="8" xfId="1" applyNumberFormat="1" applyFont="1" applyFill="1" applyBorder="1">
      <alignment vertical="center"/>
    </xf>
    <xf numFmtId="38" fontId="7" fillId="2" borderId="2" xfId="1" applyFont="1" applyFill="1" applyBorder="1">
      <alignment vertical="center"/>
    </xf>
    <xf numFmtId="38" fontId="10" fillId="4" borderId="12" xfId="1" applyFont="1" applyFill="1" applyBorder="1" applyAlignment="1">
      <alignment horizontal="center" vertical="center" wrapText="1"/>
    </xf>
    <xf numFmtId="0" fontId="34" fillId="0" borderId="2" xfId="0" applyFont="1" applyBorder="1" applyAlignment="1">
      <alignment horizontal="right" vertical="center"/>
    </xf>
    <xf numFmtId="0" fontId="37" fillId="0" borderId="0" xfId="0" applyFont="1" applyAlignment="1">
      <alignment horizontal="center" vertical="center"/>
    </xf>
    <xf numFmtId="0" fontId="13" fillId="0" borderId="0" xfId="0" applyFont="1" applyAlignment="1">
      <alignment horizontal="center" vertical="center" wrapText="1"/>
    </xf>
    <xf numFmtId="0" fontId="38" fillId="0" borderId="0" xfId="0" applyFont="1">
      <alignment vertical="center"/>
    </xf>
    <xf numFmtId="38" fontId="10" fillId="4" borderId="21" xfId="1" applyFont="1" applyFill="1" applyBorder="1" applyAlignment="1">
      <alignment horizontal="center" vertical="center" wrapText="1"/>
    </xf>
    <xf numFmtId="38" fontId="7" fillId="0" borderId="8" xfId="1" applyFont="1" applyFill="1" applyBorder="1" applyAlignment="1">
      <alignment horizontal="right" vertical="center"/>
    </xf>
    <xf numFmtId="0" fontId="10" fillId="4" borderId="51" xfId="4" applyFont="1" applyFill="1" applyBorder="1" applyAlignment="1">
      <alignment vertical="top" wrapText="1"/>
    </xf>
    <xf numFmtId="182" fontId="10" fillId="4" borderId="51" xfId="4" applyNumberFormat="1" applyFont="1" applyFill="1" applyBorder="1" applyAlignment="1">
      <alignment vertical="top" wrapText="1"/>
    </xf>
    <xf numFmtId="179" fontId="7" fillId="0" borderId="0" xfId="5" applyNumberFormat="1" applyFont="1" applyFill="1" applyAlignment="1">
      <alignment horizontal="right" vertical="center"/>
    </xf>
    <xf numFmtId="0" fontId="21" fillId="0" borderId="0" xfId="4" applyFont="1">
      <alignment vertical="center"/>
    </xf>
    <xf numFmtId="0" fontId="7" fillId="6" borderId="0" xfId="9" applyFont="1" applyFill="1" applyAlignment="1">
      <alignment horizontal="center" vertical="center" wrapText="1"/>
    </xf>
    <xf numFmtId="0" fontId="7" fillId="6" borderId="0" xfId="9" applyFont="1" applyFill="1" applyAlignment="1">
      <alignment horizontal="left" vertical="center" wrapText="1"/>
    </xf>
    <xf numFmtId="0" fontId="7" fillId="0" borderId="38" xfId="16" applyFont="1" applyBorder="1" applyAlignment="1">
      <alignment horizontal="center" vertical="center" wrapText="1"/>
    </xf>
    <xf numFmtId="178" fontId="7" fillId="0" borderId="0" xfId="0" applyNumberFormat="1" applyFont="1" applyAlignment="1">
      <alignment horizontal="right" vertical="center" wrapText="1"/>
    </xf>
    <xf numFmtId="0" fontId="7" fillId="0" borderId="0" xfId="0" applyFont="1" applyAlignment="1">
      <alignment horizontal="right" vertical="center" wrapText="1"/>
    </xf>
    <xf numFmtId="0" fontId="9" fillId="6" borderId="0" xfId="9" applyFont="1" applyFill="1" applyAlignment="1">
      <alignment horizontal="left" vertical="center"/>
    </xf>
    <xf numFmtId="0" fontId="11" fillId="0" borderId="0" xfId="3" applyAlignment="1">
      <alignment vertical="center"/>
    </xf>
    <xf numFmtId="0" fontId="39" fillId="0" borderId="0" xfId="0" applyFont="1">
      <alignment vertical="center"/>
    </xf>
    <xf numFmtId="38" fontId="7" fillId="0" borderId="0" xfId="14" applyNumberFormat="1" applyFont="1" applyAlignment="1">
      <alignment horizontal="center" vertical="center"/>
    </xf>
    <xf numFmtId="0" fontId="31" fillId="0" borderId="0" xfId="14" applyFont="1" applyBorder="1">
      <alignment vertical="center"/>
    </xf>
    <xf numFmtId="0" fontId="30" fillId="7" borderId="0" xfId="0" applyFont="1" applyFill="1" applyAlignment="1">
      <alignment vertical="center" wrapText="1"/>
    </xf>
    <xf numFmtId="38" fontId="11" fillId="0" borderId="0" xfId="3" applyNumberFormat="1" applyAlignment="1">
      <alignment horizontal="center" vertical="center" wrapText="1"/>
    </xf>
    <xf numFmtId="0" fontId="7" fillId="0" borderId="2" xfId="0" applyFont="1" applyBorder="1" applyAlignment="1">
      <alignment horizontal="left" vertical="center" wrapText="1"/>
    </xf>
    <xf numFmtId="0" fontId="40" fillId="0" borderId="0" xfId="0" applyFont="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shrinkToFit="1"/>
    </xf>
    <xf numFmtId="0" fontId="7" fillId="4" borderId="0" xfId="0" applyFont="1" applyFill="1">
      <alignment vertical="center"/>
    </xf>
    <xf numFmtId="0" fontId="7" fillId="0" borderId="2" xfId="0" applyFont="1" applyBorder="1" applyAlignment="1">
      <alignment horizontal="center" vertical="center" wrapText="1" shrinkToFit="1"/>
    </xf>
    <xf numFmtId="0" fontId="7" fillId="6" borderId="2" xfId="9" applyFont="1" applyFill="1" applyBorder="1" applyAlignment="1">
      <alignment horizontal="left" vertical="center" wrapText="1"/>
    </xf>
    <xf numFmtId="0" fontId="7" fillId="0" borderId="38" xfId="16" applyFont="1" applyBorder="1" applyAlignment="1">
      <alignment horizontal="left" vertical="center" wrapText="1"/>
    </xf>
    <xf numFmtId="0" fontId="7" fillId="9" borderId="4"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6" borderId="2" xfId="16" applyFont="1" applyFill="1" applyBorder="1" applyAlignment="1">
      <alignment horizontal="left" vertical="center" wrapText="1"/>
    </xf>
    <xf numFmtId="0" fontId="31" fillId="0" borderId="0" xfId="3" applyFont="1" applyBorder="1">
      <alignment vertical="center"/>
    </xf>
    <xf numFmtId="0" fontId="33" fillId="0" borderId="0" xfId="0" applyFont="1" applyAlignment="1">
      <alignment vertical="center" wrapText="1"/>
    </xf>
    <xf numFmtId="0" fontId="9" fillId="0" borderId="0" xfId="0" applyFont="1" applyAlignment="1">
      <alignment vertical="center" wrapText="1"/>
    </xf>
    <xf numFmtId="0" fontId="5" fillId="0" borderId="2" xfId="0" applyFont="1" applyBorder="1">
      <alignment vertical="center"/>
    </xf>
    <xf numFmtId="38" fontId="7" fillId="0" borderId="1" xfId="1" applyFont="1" applyFill="1" applyBorder="1" applyAlignment="1">
      <alignment horizontal="right" vertical="center"/>
    </xf>
    <xf numFmtId="38" fontId="7" fillId="2" borderId="1" xfId="1" applyFont="1" applyFill="1" applyBorder="1" applyAlignment="1">
      <alignment horizontal="right" vertical="center"/>
    </xf>
    <xf numFmtId="38" fontId="5" fillId="0" borderId="0" xfId="1" applyFont="1" applyBorder="1" applyAlignment="1">
      <alignment horizontal="center" vertical="center"/>
    </xf>
    <xf numFmtId="0" fontId="10" fillId="4" borderId="27" xfId="0" applyFont="1" applyFill="1" applyBorder="1" applyAlignment="1">
      <alignment horizontal="center" vertical="center" shrinkToFit="1"/>
    </xf>
    <xf numFmtId="38" fontId="10" fillId="4" borderId="55" xfId="1" applyFont="1" applyFill="1" applyBorder="1" applyAlignment="1">
      <alignment horizontal="center" vertical="center" wrapText="1"/>
    </xf>
    <xf numFmtId="38" fontId="10" fillId="4" borderId="56" xfId="1" applyFont="1" applyFill="1" applyBorder="1" applyAlignment="1">
      <alignment horizontal="center" vertical="center" wrapText="1"/>
    </xf>
    <xf numFmtId="0" fontId="43" fillId="0" borderId="0" xfId="0" applyFont="1">
      <alignment vertical="center"/>
    </xf>
    <xf numFmtId="0" fontId="5" fillId="6" borderId="2" xfId="0" applyFont="1" applyFill="1" applyBorder="1" applyAlignment="1">
      <alignment vertical="top"/>
    </xf>
    <xf numFmtId="0" fontId="27" fillId="6" borderId="25" xfId="3" applyFont="1" applyFill="1" applyBorder="1" applyAlignment="1">
      <alignment vertical="top" wrapText="1" indent="1"/>
    </xf>
    <xf numFmtId="14" fontId="5" fillId="6" borderId="7" xfId="0" applyNumberFormat="1" applyFont="1" applyFill="1" applyBorder="1" applyAlignment="1">
      <alignment vertical="top" wrapText="1" indent="1"/>
    </xf>
    <xf numFmtId="14" fontId="5" fillId="6" borderId="8" xfId="0" applyNumberFormat="1" applyFont="1" applyFill="1" applyBorder="1" applyAlignment="1">
      <alignment vertical="top" wrapText="1" indent="1"/>
    </xf>
    <xf numFmtId="14" fontId="5" fillId="6" borderId="4" xfId="0" applyNumberFormat="1" applyFont="1" applyFill="1" applyBorder="1" applyAlignment="1">
      <alignment vertical="top" wrapText="1" indent="1"/>
    </xf>
    <xf numFmtId="14" fontId="5" fillId="6" borderId="2" xfId="0" applyNumberFormat="1" applyFont="1" applyFill="1" applyBorder="1" applyAlignment="1">
      <alignment vertical="top" wrapText="1" indent="1"/>
    </xf>
    <xf numFmtId="0" fontId="5" fillId="6" borderId="4" xfId="0" applyFont="1" applyFill="1" applyBorder="1" applyAlignment="1">
      <alignment horizontal="left" vertical="top"/>
    </xf>
    <xf numFmtId="0" fontId="45" fillId="0" borderId="0" xfId="0" applyFont="1">
      <alignment vertical="center"/>
    </xf>
    <xf numFmtId="0" fontId="48" fillId="0" borderId="2" xfId="0" applyFont="1" applyBorder="1">
      <alignment vertical="center"/>
    </xf>
    <xf numFmtId="0" fontId="10" fillId="11" borderId="2" xfId="0" applyFont="1" applyFill="1" applyBorder="1" applyAlignment="1">
      <alignment horizontal="center" vertical="center" wrapText="1"/>
    </xf>
    <xf numFmtId="0" fontId="6" fillId="11" borderId="0" xfId="0" applyFont="1" applyFill="1">
      <alignment vertical="center"/>
    </xf>
    <xf numFmtId="0" fontId="5" fillId="11" borderId="0" xfId="0" applyFont="1" applyFill="1">
      <alignment vertical="center"/>
    </xf>
    <xf numFmtId="3" fontId="48" fillId="0" borderId="2" xfId="0" applyNumberFormat="1" applyFont="1" applyBorder="1">
      <alignment vertical="center"/>
    </xf>
    <xf numFmtId="0" fontId="5" fillId="0" borderId="1" xfId="0" applyFont="1" applyBorder="1" applyAlignment="1">
      <alignment horizontal="center" vertical="center" wrapText="1"/>
    </xf>
    <xf numFmtId="0" fontId="5" fillId="6" borderId="2" xfId="0" applyFont="1" applyFill="1" applyBorder="1" applyAlignment="1">
      <alignment horizontal="left" vertical="top"/>
    </xf>
    <xf numFmtId="0" fontId="5" fillId="6" borderId="7" xfId="0" applyFont="1" applyFill="1" applyBorder="1" applyAlignment="1">
      <alignment horizontal="left" vertical="top"/>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5" fillId="3" borderId="0" xfId="0" applyFont="1" applyFill="1">
      <alignment vertical="center"/>
    </xf>
    <xf numFmtId="38" fontId="5" fillId="3" borderId="0" xfId="1" applyFont="1" applyFill="1" applyAlignment="1">
      <alignment horizontal="center" vertical="center"/>
    </xf>
    <xf numFmtId="0" fontId="13" fillId="3" borderId="0" xfId="0" applyFont="1" applyFill="1" applyAlignment="1">
      <alignment horizontal="center" vertical="center"/>
    </xf>
    <xf numFmtId="38" fontId="7" fillId="0" borderId="0" xfId="1" applyFont="1" applyAlignment="1">
      <alignment horizontal="right" vertical="center"/>
    </xf>
    <xf numFmtId="177" fontId="5" fillId="0" borderId="0" xfId="0" applyNumberFormat="1" applyFont="1">
      <alignment vertical="center"/>
    </xf>
    <xf numFmtId="177" fontId="0" fillId="0" borderId="0" xfId="0" applyNumberFormat="1">
      <alignment vertical="center"/>
    </xf>
    <xf numFmtId="177" fontId="9" fillId="0" borderId="0" xfId="5" applyNumberFormat="1" applyFont="1" applyFill="1">
      <alignment vertical="center"/>
    </xf>
    <xf numFmtId="9" fontId="5" fillId="0" borderId="0" xfId="2" applyFont="1">
      <alignment vertical="center"/>
    </xf>
    <xf numFmtId="38" fontId="5" fillId="2" borderId="2" xfId="1" applyFont="1" applyFill="1" applyBorder="1" applyAlignment="1">
      <alignment vertical="center"/>
    </xf>
    <xf numFmtId="0" fontId="11" fillId="0" borderId="4" xfId="3" applyBorder="1">
      <alignment vertical="center"/>
    </xf>
    <xf numFmtId="0" fontId="11" fillId="6" borderId="2" xfId="3" applyFill="1" applyBorder="1" applyAlignment="1">
      <alignment vertical="top"/>
    </xf>
    <xf numFmtId="0" fontId="11" fillId="6" borderId="12" xfId="3" applyFill="1" applyBorder="1" applyAlignment="1">
      <alignment vertical="top"/>
    </xf>
    <xf numFmtId="0" fontId="11" fillId="6" borderId="2" xfId="3" applyFill="1" applyBorder="1" applyAlignment="1">
      <alignment horizontal="left" vertical="top"/>
    </xf>
    <xf numFmtId="0" fontId="11" fillId="0" borderId="2" xfId="3" applyBorder="1">
      <alignment vertical="center"/>
    </xf>
    <xf numFmtId="0" fontId="11" fillId="0" borderId="2" xfId="3" applyFill="1" applyBorder="1">
      <alignment vertical="center"/>
    </xf>
    <xf numFmtId="14" fontId="5" fillId="0" borderId="7" xfId="0" applyNumberFormat="1" applyFont="1" applyBorder="1" applyAlignment="1">
      <alignment vertical="top" wrapText="1" indent="1"/>
    </xf>
    <xf numFmtId="0" fontId="33" fillId="0" borderId="0" xfId="0" applyFont="1" applyAlignment="1">
      <alignment vertical="center" wrapText="1"/>
    </xf>
    <xf numFmtId="0" fontId="12" fillId="12" borderId="23" xfId="0" applyFont="1" applyFill="1" applyBorder="1" applyAlignment="1">
      <alignment horizontal="center" vertical="center" shrinkToFit="1"/>
    </xf>
    <xf numFmtId="38" fontId="12" fillId="12" borderId="23" xfId="1" applyFont="1" applyFill="1" applyBorder="1" applyAlignment="1">
      <alignment horizontal="center" vertical="center" wrapText="1"/>
    </xf>
    <xf numFmtId="38" fontId="12" fillId="12" borderId="24" xfId="1" applyFont="1" applyFill="1" applyBorder="1" applyAlignment="1">
      <alignment horizontal="center" vertical="center" wrapText="1"/>
    </xf>
    <xf numFmtId="38" fontId="12" fillId="12" borderId="0" xfId="1" applyFont="1" applyFill="1" applyBorder="1" applyAlignment="1">
      <alignment horizontal="center" vertical="center" wrapText="1"/>
    </xf>
    <xf numFmtId="0" fontId="0" fillId="0" borderId="0" xfId="0" applyBorder="1">
      <alignment vertical="center"/>
    </xf>
    <xf numFmtId="0" fontId="32" fillId="2" borderId="2" xfId="0" applyFont="1" applyFill="1" applyBorder="1" applyAlignment="1">
      <alignment horizontal="center" vertical="center"/>
    </xf>
    <xf numFmtId="38" fontId="32" fillId="2" borderId="2" xfId="1" applyFont="1" applyFill="1" applyBorder="1" applyAlignment="1">
      <alignment horizontal="right" vertical="center"/>
    </xf>
    <xf numFmtId="38" fontId="32" fillId="13" borderId="2" xfId="1" applyFont="1" applyFill="1" applyBorder="1" applyAlignment="1">
      <alignment horizontal="right" vertical="center"/>
    </xf>
    <xf numFmtId="38" fontId="7" fillId="13" borderId="2" xfId="1" applyFont="1" applyFill="1" applyBorder="1" applyAlignment="1">
      <alignment horizontal="right" vertical="center"/>
    </xf>
    <xf numFmtId="185" fontId="32" fillId="13" borderId="2" xfId="2" applyNumberFormat="1" applyFont="1" applyFill="1" applyBorder="1" applyAlignment="1">
      <alignment horizontal="right" vertical="center"/>
    </xf>
    <xf numFmtId="0" fontId="57" fillId="0" borderId="0" xfId="3" applyFont="1" applyBorder="1">
      <alignment vertical="center"/>
    </xf>
    <xf numFmtId="0" fontId="32" fillId="0" borderId="2" xfId="0" applyFont="1" applyFill="1" applyBorder="1" applyAlignment="1">
      <alignment horizontal="center" vertical="center"/>
    </xf>
    <xf numFmtId="38" fontId="32" fillId="0" borderId="2" xfId="1" applyFont="1" applyFill="1" applyBorder="1" applyAlignment="1">
      <alignment horizontal="right" vertical="center"/>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shrinkToFit="1"/>
    </xf>
    <xf numFmtId="0" fontId="0" fillId="4" borderId="4" xfId="0" applyFill="1" applyBorder="1">
      <alignment vertical="center"/>
    </xf>
    <xf numFmtId="9" fontId="0" fillId="0" borderId="2" xfId="0" applyNumberFormat="1" applyBorder="1" applyAlignment="1">
      <alignment horizontal="center" vertical="center"/>
    </xf>
    <xf numFmtId="0" fontId="0" fillId="0" borderId="0" xfId="0" applyAlignment="1">
      <alignment vertical="top"/>
    </xf>
    <xf numFmtId="0" fontId="58" fillId="6" borderId="0" xfId="0" applyFont="1" applyFill="1" applyBorder="1" applyAlignment="1">
      <alignment horizontal="left" vertical="center" wrapText="1"/>
    </xf>
    <xf numFmtId="0" fontId="7" fillId="6" borderId="2" xfId="0" applyFont="1" applyFill="1" applyBorder="1" applyAlignment="1">
      <alignment horizontal="righ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9" fillId="0" borderId="0" xfId="0" applyFont="1" applyAlignment="1">
      <alignmen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0" xfId="0" applyFont="1" applyAlignment="1">
      <alignment horizontal="left" vertical="center" wrapText="1"/>
    </xf>
    <xf numFmtId="0" fontId="11" fillId="0" borderId="0" xfId="3" applyAlignment="1">
      <alignment horizontal="left" vertical="center" wrapText="1"/>
    </xf>
    <xf numFmtId="0" fontId="5" fillId="2" borderId="4" xfId="0" applyFont="1" applyFill="1" applyBorder="1" applyAlignment="1">
      <alignment horizontal="center" vertical="center" shrinkToFit="1"/>
    </xf>
    <xf numFmtId="38" fontId="10" fillId="4" borderId="1" xfId="1" applyFont="1" applyFill="1" applyBorder="1" applyAlignment="1">
      <alignment horizontal="center" vertical="center" wrapText="1"/>
    </xf>
    <xf numFmtId="0" fontId="10" fillId="14" borderId="1" xfId="0" applyFont="1" applyFill="1" applyBorder="1" applyAlignment="1">
      <alignment horizontal="center" vertical="top" wrapText="1"/>
    </xf>
    <xf numFmtId="0" fontId="10" fillId="14" borderId="2" xfId="0" applyFont="1" applyFill="1" applyBorder="1" applyAlignment="1">
      <alignment horizontal="center" vertical="top" wrapText="1"/>
    </xf>
    <xf numFmtId="38" fontId="11" fillId="0" borderId="0" xfId="3" applyNumberFormat="1" applyFill="1" applyBorder="1" applyAlignment="1">
      <alignment horizontal="center" vertical="center" wrapText="1"/>
    </xf>
    <xf numFmtId="38" fontId="7" fillId="0" borderId="0" xfId="14" applyNumberFormat="1" applyFont="1" applyFill="1" applyBorder="1" applyAlignment="1">
      <alignment horizontal="center" vertical="center"/>
    </xf>
    <xf numFmtId="38" fontId="10" fillId="0" borderId="0" xfId="1" applyFont="1" applyFill="1" applyBorder="1" applyAlignment="1">
      <alignment horizontal="center" vertical="center" wrapText="1"/>
    </xf>
    <xf numFmtId="0" fontId="5" fillId="0" borderId="0" xfId="0" applyFont="1" applyFill="1" applyBorder="1">
      <alignment vertical="center"/>
    </xf>
    <xf numFmtId="38" fontId="5"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38" fontId="14" fillId="0" borderId="0" xfId="1" applyFont="1" applyFill="1" applyBorder="1" applyAlignment="1">
      <alignment horizontal="center" vertical="center"/>
    </xf>
    <xf numFmtId="38" fontId="13" fillId="0" borderId="0" xfId="1" applyFont="1" applyFill="1" applyBorder="1" applyAlignment="1">
      <alignment horizontal="left" vertical="center"/>
    </xf>
    <xf numFmtId="38" fontId="14" fillId="0" borderId="0" xfId="1" applyFont="1" applyFill="1" applyBorder="1" applyAlignment="1">
      <alignment horizontal="left" vertical="center"/>
    </xf>
    <xf numFmtId="0" fontId="50"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9" fillId="0" borderId="0" xfId="0" applyFont="1" applyFill="1" applyBorder="1" applyAlignment="1">
      <alignment vertical="center" wrapText="1"/>
    </xf>
    <xf numFmtId="38" fontId="5" fillId="0" borderId="1" xfId="1" applyFont="1" applyFill="1" applyBorder="1" applyAlignment="1">
      <alignment horizontal="right" vertical="center"/>
    </xf>
    <xf numFmtId="0" fontId="60" fillId="0" borderId="0" xfId="0" applyFont="1">
      <alignment vertical="center"/>
    </xf>
    <xf numFmtId="38" fontId="5" fillId="2" borderId="2" xfId="1" applyFont="1" applyFill="1" applyBorder="1" applyAlignment="1">
      <alignment horizontal="right" vertical="center"/>
    </xf>
    <xf numFmtId="38" fontId="5" fillId="2" borderId="1" xfId="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2" borderId="2" xfId="1" applyNumberFormat="1" applyFont="1" applyFill="1" applyBorder="1" applyAlignment="1">
      <alignment horizontal="righ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shrinkToFit="1"/>
    </xf>
    <xf numFmtId="38" fontId="5" fillId="0" borderId="2" xfId="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7" fontId="5" fillId="0" borderId="2" xfId="1" applyNumberFormat="1" applyFont="1" applyFill="1" applyBorder="1" applyAlignment="1">
      <alignment horizontal="right" vertical="center"/>
    </xf>
    <xf numFmtId="3" fontId="5" fillId="0" borderId="2" xfId="0" applyNumberFormat="1" applyFont="1" applyFill="1" applyBorder="1" applyAlignment="1">
      <alignment horizontal="right" vertical="center"/>
    </xf>
    <xf numFmtId="0" fontId="5" fillId="0" borderId="2" xfId="0" applyFont="1" applyFill="1" applyBorder="1">
      <alignment vertical="center"/>
    </xf>
    <xf numFmtId="176" fontId="42" fillId="3" borderId="1" xfId="2" applyNumberFormat="1" applyFont="1" applyFill="1" applyBorder="1" applyAlignment="1">
      <alignment horizontal="center" vertical="center"/>
    </xf>
    <xf numFmtId="38" fontId="9" fillId="10" borderId="6" xfId="1" applyFont="1" applyFill="1" applyBorder="1" applyAlignment="1">
      <alignment horizontal="center" vertical="center" wrapText="1"/>
    </xf>
    <xf numFmtId="0" fontId="50" fillId="0" borderId="6" xfId="0" applyFont="1" applyBorder="1" applyAlignment="1">
      <alignment vertical="center" wrapText="1"/>
    </xf>
    <xf numFmtId="0" fontId="5" fillId="0" borderId="0" xfId="0" applyFont="1" applyFill="1" applyBorder="1" applyAlignment="1">
      <alignment horizontal="left" vertical="center"/>
    </xf>
    <xf numFmtId="38" fontId="9" fillId="0" borderId="0" xfId="1" applyFont="1" applyFill="1" applyBorder="1" applyAlignment="1">
      <alignment horizontal="left" vertical="center" wrapText="1"/>
    </xf>
    <xf numFmtId="0" fontId="13" fillId="0" borderId="0" xfId="0" applyFont="1" applyFill="1" applyBorder="1" applyAlignment="1">
      <alignment horizontal="left" vertical="center"/>
    </xf>
    <xf numFmtId="0" fontId="6" fillId="0" borderId="0" xfId="0" applyFont="1" applyFill="1" applyBorder="1" applyAlignment="1">
      <alignment horizontal="left" vertical="center"/>
    </xf>
    <xf numFmtId="0" fontId="38" fillId="0" borderId="0" xfId="0" applyFont="1" applyFill="1" applyBorder="1" applyAlignment="1">
      <alignment horizontal="left" vertical="center"/>
    </xf>
    <xf numFmtId="0" fontId="44" fillId="0" borderId="0"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wrapText="1"/>
    </xf>
    <xf numFmtId="14" fontId="46" fillId="0" borderId="0" xfId="0" applyNumberFormat="1" applyFont="1" applyFill="1" applyBorder="1" applyAlignment="1">
      <alignment horizontal="left" vertical="center"/>
    </xf>
    <xf numFmtId="38" fontId="5" fillId="0" borderId="8" xfId="1" applyFont="1" applyFill="1" applyBorder="1" applyAlignment="1">
      <alignment horizontal="right" vertical="center"/>
    </xf>
    <xf numFmtId="185" fontId="5" fillId="0" borderId="2" xfId="2" applyNumberFormat="1" applyFont="1" applyFill="1" applyBorder="1" applyAlignment="1">
      <alignment horizontal="right" vertical="center"/>
    </xf>
    <xf numFmtId="0" fontId="34" fillId="0" borderId="0" xfId="0" applyFont="1">
      <alignment vertical="center"/>
    </xf>
    <xf numFmtId="177" fontId="5" fillId="0" borderId="4" xfId="1" applyNumberFormat="1" applyFont="1" applyBorder="1" applyAlignment="1">
      <alignment horizontal="right" wrapText="1"/>
    </xf>
    <xf numFmtId="177" fontId="5" fillId="0" borderId="4" xfId="1" applyNumberFormat="1" applyFont="1" applyFill="1" applyBorder="1" applyAlignment="1">
      <alignment horizontal="right" wrapText="1"/>
    </xf>
    <xf numFmtId="177" fontId="5" fillId="0" borderId="8" xfId="1" applyNumberFormat="1" applyFont="1" applyFill="1" applyBorder="1" applyAlignment="1">
      <alignment horizontal="right" vertical="top" wrapText="1"/>
    </xf>
    <xf numFmtId="177" fontId="5" fillId="2" borderId="4" xfId="1" applyNumberFormat="1" applyFont="1" applyFill="1" applyBorder="1" applyAlignment="1">
      <alignment horizontal="right" wrapText="1"/>
    </xf>
    <xf numFmtId="177" fontId="5" fillId="2" borderId="8" xfId="1" applyNumberFormat="1" applyFont="1" applyFill="1" applyBorder="1" applyAlignment="1">
      <alignment horizontal="right" vertical="top" wrapText="1"/>
    </xf>
    <xf numFmtId="38" fontId="5" fillId="0" borderId="2" xfId="1" applyFont="1" applyFill="1" applyBorder="1" applyAlignment="1">
      <alignment vertical="center"/>
    </xf>
    <xf numFmtId="0" fontId="5" fillId="2" borderId="2" xfId="0" applyFont="1" applyFill="1" applyBorder="1" applyAlignment="1">
      <alignment horizontal="right" vertical="center" shrinkToFit="1"/>
    </xf>
    <xf numFmtId="177" fontId="5" fillId="0" borderId="2" xfId="1" applyNumberFormat="1" applyFont="1" applyFill="1" applyBorder="1" applyAlignment="1">
      <alignment vertical="center"/>
    </xf>
    <xf numFmtId="38" fontId="5" fillId="0" borderId="2" xfId="1" applyFont="1" applyBorder="1">
      <alignment vertical="center"/>
    </xf>
    <xf numFmtId="38" fontId="5" fillId="0" borderId="2" xfId="1" applyFont="1" applyFill="1" applyBorder="1">
      <alignment vertical="center"/>
    </xf>
    <xf numFmtId="38" fontId="5" fillId="2" borderId="1" xfId="1" applyFont="1" applyFill="1" applyBorder="1" applyAlignment="1">
      <alignment vertical="center"/>
    </xf>
    <xf numFmtId="38" fontId="7" fillId="0" borderId="0" xfId="3" applyNumberFormat="1" applyFont="1" applyAlignment="1">
      <alignment horizontal="right" vertical="center"/>
    </xf>
    <xf numFmtId="1" fontId="5" fillId="0" borderId="2" xfId="0" applyNumberFormat="1" applyFont="1" applyFill="1" applyBorder="1">
      <alignment vertical="center"/>
    </xf>
    <xf numFmtId="38" fontId="5" fillId="0" borderId="1" xfId="1" applyFont="1" applyFill="1" applyBorder="1">
      <alignment vertical="center"/>
    </xf>
    <xf numFmtId="38" fontId="5" fillId="0" borderId="1" xfId="1" applyFont="1" applyFill="1" applyBorder="1" applyAlignment="1">
      <alignment vertical="center"/>
    </xf>
    <xf numFmtId="177" fontId="5" fillId="0" borderId="1" xfId="1" applyNumberFormat="1" applyFont="1" applyFill="1" applyBorder="1" applyAlignment="1">
      <alignment vertical="center"/>
    </xf>
    <xf numFmtId="38" fontId="5" fillId="0" borderId="1" xfId="1" applyFont="1" applyFill="1" applyBorder="1" applyAlignment="1">
      <alignment horizontal="right" vertical="center" wrapText="1"/>
    </xf>
    <xf numFmtId="14" fontId="5" fillId="0" borderId="0" xfId="1" applyNumberFormat="1" applyFont="1" applyFill="1" applyBorder="1" applyAlignment="1">
      <alignment horizontal="center" vertical="center"/>
    </xf>
    <xf numFmtId="0" fontId="34" fillId="0" borderId="1" xfId="0" applyFont="1" applyBorder="1" applyAlignment="1">
      <alignment horizontal="right" vertical="center"/>
    </xf>
    <xf numFmtId="185" fontId="5" fillId="0" borderId="2" xfId="0" applyNumberFormat="1" applyFont="1" applyFill="1" applyBorder="1">
      <alignment vertical="center"/>
    </xf>
    <xf numFmtId="0" fontId="44" fillId="0" borderId="0" xfId="0" applyFont="1" applyFill="1" applyBorder="1" applyAlignment="1">
      <alignment horizontal="left" vertical="center" wrapText="1"/>
    </xf>
    <xf numFmtId="181" fontId="5" fillId="0" borderId="1" xfId="0" applyNumberFormat="1" applyFont="1" applyBorder="1">
      <alignment vertical="center"/>
    </xf>
    <xf numFmtId="185" fontId="5" fillId="0" borderId="9" xfId="0" applyNumberFormat="1" applyFont="1" applyBorder="1" applyAlignment="1">
      <alignment horizontal="right" wrapText="1"/>
    </xf>
    <xf numFmtId="0" fontId="5" fillId="0" borderId="10" xfId="0" applyFont="1" applyBorder="1" applyAlignment="1">
      <alignment horizontal="right" vertical="top" wrapText="1"/>
    </xf>
    <xf numFmtId="177" fontId="5" fillId="2" borderId="9" xfId="1" applyNumberFormat="1" applyFont="1" applyFill="1" applyBorder="1" applyAlignment="1">
      <alignment horizontal="right" wrapText="1"/>
    </xf>
    <xf numFmtId="177" fontId="5" fillId="2" borderId="10" xfId="1" applyNumberFormat="1" applyFont="1" applyFill="1" applyBorder="1" applyAlignment="1">
      <alignment horizontal="right" vertical="top" wrapText="1"/>
    </xf>
    <xf numFmtId="181" fontId="34" fillId="0" borderId="1" xfId="0" applyNumberFormat="1" applyFont="1" applyBorder="1">
      <alignment vertical="center"/>
    </xf>
    <xf numFmtId="177" fontId="5" fillId="3" borderId="1" xfId="1" applyNumberFormat="1" applyFont="1" applyFill="1" applyBorder="1" applyAlignment="1">
      <alignment horizontal="right" vertical="center"/>
    </xf>
    <xf numFmtId="177" fontId="5" fillId="0" borderId="2" xfId="1" applyNumberFormat="1" applyFont="1" applyFill="1" applyBorder="1" applyAlignment="1">
      <alignment horizontal="right"/>
    </xf>
    <xf numFmtId="177" fontId="5" fillId="0" borderId="2" xfId="1" applyNumberFormat="1" applyFont="1" applyFill="1" applyBorder="1" applyAlignment="1">
      <alignment horizontal="right" vertical="top"/>
    </xf>
    <xf numFmtId="177" fontId="5" fillId="0" borderId="2" xfId="0" applyNumberFormat="1" applyFont="1" applyFill="1" applyBorder="1" applyAlignment="1">
      <alignment horizontal="right" vertical="center"/>
    </xf>
    <xf numFmtId="185" fontId="5" fillId="0" borderId="2" xfId="2" applyNumberFormat="1" applyFont="1" applyFill="1" applyBorder="1" applyAlignment="1">
      <alignment vertical="center"/>
    </xf>
    <xf numFmtId="0" fontId="5" fillId="0" borderId="2" xfId="0" applyFont="1" applyFill="1" applyBorder="1" applyAlignment="1">
      <alignment horizontal="right" vertical="center" shrinkToFit="1"/>
    </xf>
    <xf numFmtId="177" fontId="5" fillId="2" borderId="2" xfId="1" applyNumberFormat="1" applyFont="1" applyFill="1" applyBorder="1" applyAlignment="1"/>
    <xf numFmtId="177" fontId="5" fillId="2" borderId="2" xfId="1" applyNumberFormat="1" applyFont="1" applyFill="1" applyBorder="1" applyAlignment="1">
      <alignment horizontal="right" vertical="top"/>
    </xf>
    <xf numFmtId="0" fontId="5" fillId="0" borderId="2" xfId="0" applyFont="1" applyBorder="1" applyAlignment="1">
      <alignment horizontal="right" vertical="center"/>
    </xf>
    <xf numFmtId="38" fontId="5" fillId="0" borderId="2" xfId="1" applyFont="1" applyFill="1" applyBorder="1" applyAlignment="1">
      <alignment horizontal="right" vertical="center" shrinkToFit="1"/>
    </xf>
    <xf numFmtId="38" fontId="5" fillId="2" borderId="2" xfId="0" applyNumberFormat="1" applyFont="1" applyFill="1" applyBorder="1" applyAlignment="1">
      <alignment horizontal="right" vertical="center" shrinkToFit="1"/>
    </xf>
    <xf numFmtId="0" fontId="5" fillId="2" borderId="2" xfId="0" applyFont="1" applyFill="1" applyBorder="1">
      <alignment vertical="center"/>
    </xf>
    <xf numFmtId="1" fontId="5" fillId="2" borderId="2" xfId="0" applyNumberFormat="1" applyFont="1" applyFill="1" applyBorder="1">
      <alignment vertical="center"/>
    </xf>
    <xf numFmtId="187" fontId="5" fillId="2" borderId="2" xfId="0" applyNumberFormat="1" applyFont="1" applyFill="1" applyBorder="1">
      <alignment vertical="center"/>
    </xf>
    <xf numFmtId="38" fontId="5" fillId="2" borderId="2" xfId="1" applyFont="1" applyFill="1" applyBorder="1">
      <alignment vertical="center"/>
    </xf>
    <xf numFmtId="0" fontId="5" fillId="2" borderId="1" xfId="0" applyFont="1" applyFill="1" applyBorder="1" applyAlignment="1">
      <alignment horizontal="center" vertical="center" wrapText="1"/>
    </xf>
    <xf numFmtId="0" fontId="48" fillId="2" borderId="2" xfId="0" applyFont="1" applyFill="1" applyBorder="1">
      <alignment vertical="center"/>
    </xf>
    <xf numFmtId="3" fontId="48" fillId="2" borderId="2" xfId="0" applyNumberFormat="1" applyFont="1" applyFill="1" applyBorder="1">
      <alignment vertical="center"/>
    </xf>
    <xf numFmtId="0" fontId="34" fillId="2" borderId="2" xfId="0" applyFont="1" applyFill="1" applyBorder="1" applyAlignment="1">
      <alignment horizontal="right" vertical="center"/>
    </xf>
    <xf numFmtId="0" fontId="34" fillId="2" borderId="1" xfId="0" applyFont="1" applyFill="1" applyBorder="1" applyAlignment="1">
      <alignment horizontal="right" vertical="center"/>
    </xf>
    <xf numFmtId="0" fontId="5" fillId="2" borderId="2" xfId="0" applyFont="1" applyFill="1" applyBorder="1" applyAlignment="1">
      <alignment horizontal="right" vertical="center"/>
    </xf>
    <xf numFmtId="0" fontId="62" fillId="0" borderId="0" xfId="0" applyFont="1">
      <alignment vertical="center"/>
    </xf>
    <xf numFmtId="3" fontId="5" fillId="0" borderId="2" xfId="2" applyNumberFormat="1" applyFont="1" applyBorder="1" applyAlignment="1">
      <alignment horizontal="right" vertical="center"/>
    </xf>
    <xf numFmtId="0" fontId="5" fillId="2" borderId="1" xfId="0" applyFont="1" applyFill="1" applyBorder="1" applyAlignment="1">
      <alignment horizontal="left" vertical="center"/>
    </xf>
    <xf numFmtId="38" fontId="5" fillId="2" borderId="8" xfId="1" applyFont="1" applyFill="1" applyBorder="1" applyAlignment="1">
      <alignment horizontal="right" vertical="center"/>
    </xf>
    <xf numFmtId="38" fontId="5" fillId="2" borderId="8" xfId="1" applyFont="1" applyFill="1" applyBorder="1" applyAlignment="1">
      <alignment vertical="center"/>
    </xf>
    <xf numFmtId="38" fontId="5" fillId="0" borderId="8" xfId="1" applyFont="1" applyFill="1" applyBorder="1" applyAlignment="1">
      <alignment vertical="center"/>
    </xf>
    <xf numFmtId="0" fontId="5" fillId="0" borderId="3" xfId="0" applyFont="1" applyBorder="1" applyAlignment="1">
      <alignment horizontal="left" vertical="center" wrapText="1"/>
    </xf>
    <xf numFmtId="0" fontId="5" fillId="0" borderId="25" xfId="0" applyFont="1" applyBorder="1" applyAlignment="1">
      <alignment horizontal="left" vertical="center" wrapText="1"/>
    </xf>
    <xf numFmtId="178" fontId="5" fillId="2" borderId="2" xfId="1"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0" borderId="8" xfId="1" applyNumberFormat="1" applyFont="1" applyFill="1" applyBorder="1" applyAlignment="1">
      <alignmen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2" xfId="0"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1" xfId="0" applyFont="1" applyFill="1" applyBorder="1">
      <alignment vertical="center"/>
    </xf>
    <xf numFmtId="38" fontId="5" fillId="2" borderId="4" xfId="1" applyFont="1" applyFill="1" applyBorder="1" applyAlignment="1">
      <alignment horizontal="right" vertical="center"/>
    </xf>
    <xf numFmtId="38" fontId="5" fillId="2" borderId="9" xfId="1" applyFont="1" applyFill="1" applyBorder="1" applyAlignment="1">
      <alignment horizontal="right" vertical="center"/>
    </xf>
    <xf numFmtId="0" fontId="5" fillId="0" borderId="38" xfId="0" applyFont="1" applyBorder="1" applyAlignment="1">
      <alignment horizontal="center" vertical="top" shrinkToFit="1"/>
    </xf>
    <xf numFmtId="38" fontId="5" fillId="0" borderId="38"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0" xfId="1" applyFont="1" applyFill="1" applyBorder="1" applyAlignment="1">
      <alignment horizontal="left" vertical="center"/>
    </xf>
    <xf numFmtId="38" fontId="32" fillId="2" borderId="1" xfId="1" applyFont="1" applyFill="1" applyBorder="1" applyAlignment="1">
      <alignment horizontal="right" vertical="center"/>
    </xf>
    <xf numFmtId="38" fontId="32" fillId="0" borderId="1" xfId="1" applyFont="1" applyFill="1" applyBorder="1" applyAlignment="1">
      <alignment horizontal="right" vertical="center"/>
    </xf>
    <xf numFmtId="38" fontId="32" fillId="13" borderId="1" xfId="1" applyFont="1" applyFill="1" applyBorder="1" applyAlignment="1">
      <alignment horizontal="right" vertical="center"/>
    </xf>
    <xf numFmtId="185" fontId="32" fillId="13" borderId="1" xfId="2" applyNumberFormat="1" applyFont="1" applyFill="1" applyBorder="1" applyAlignment="1">
      <alignment horizontal="right" vertical="center"/>
    </xf>
    <xf numFmtId="38" fontId="11" fillId="0" borderId="0" xfId="3" applyNumberFormat="1" applyFill="1" applyBorder="1" applyAlignment="1">
      <alignment horizontal="left" vertical="center" wrapText="1"/>
    </xf>
    <xf numFmtId="38" fontId="7" fillId="0" borderId="0" xfId="14"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38" fontId="7" fillId="0" borderId="0" xfId="1" applyFont="1" applyFill="1" applyBorder="1" applyAlignment="1">
      <alignment horizontal="left" vertical="center"/>
    </xf>
    <xf numFmtId="0" fontId="7" fillId="0" borderId="0" xfId="0" applyFont="1" applyFill="1" applyBorder="1" applyAlignment="1">
      <alignment horizontal="left" vertical="center" wrapText="1"/>
    </xf>
    <xf numFmtId="0" fontId="55" fillId="0" borderId="0" xfId="0" applyFont="1" applyFill="1" applyBorder="1" applyAlignment="1">
      <alignment horizontal="left" vertical="center"/>
    </xf>
    <xf numFmtId="0" fontId="56" fillId="0" borderId="0" xfId="0" applyFont="1" applyFill="1" applyBorder="1" applyAlignment="1">
      <alignment horizontal="left" vertical="center"/>
    </xf>
    <xf numFmtId="3" fontId="5" fillId="0" borderId="1" xfId="2" applyNumberFormat="1" applyFont="1" applyBorder="1" applyAlignment="1">
      <alignment horizontal="right" vertical="center"/>
    </xf>
    <xf numFmtId="178" fontId="5" fillId="2" borderId="1" xfId="1" applyNumberFormat="1" applyFont="1" applyFill="1" applyBorder="1" applyAlignment="1">
      <alignment horizontal="right" vertical="center"/>
    </xf>
    <xf numFmtId="3" fontId="5" fillId="0" borderId="2" xfId="0" applyNumberFormat="1" applyFont="1" applyFill="1" applyBorder="1">
      <alignment vertical="center"/>
    </xf>
    <xf numFmtId="0" fontId="7" fillId="0" borderId="0" xfId="0" applyFont="1" applyFill="1" applyBorder="1">
      <alignment vertical="center"/>
    </xf>
    <xf numFmtId="14" fontId="7" fillId="0" borderId="0" xfId="0" applyNumberFormat="1" applyFont="1" applyFill="1" applyBorder="1">
      <alignment vertical="center"/>
    </xf>
    <xf numFmtId="38" fontId="12" fillId="12" borderId="2" xfId="1" applyFont="1" applyFill="1" applyBorder="1" applyAlignment="1">
      <alignment horizontal="center" vertical="center" wrapText="1"/>
    </xf>
    <xf numFmtId="0" fontId="5" fillId="2" borderId="2" xfId="2" applyNumberFormat="1" applyFont="1" applyFill="1" applyBorder="1" applyAlignment="1">
      <alignment horizontal="right" vertical="center"/>
    </xf>
    <xf numFmtId="0" fontId="5" fillId="2" borderId="1" xfId="2" applyNumberFormat="1" applyFont="1" applyFill="1" applyBorder="1" applyAlignment="1">
      <alignment horizontal="right" vertical="center"/>
    </xf>
    <xf numFmtId="3" fontId="5" fillId="2" borderId="2" xfId="0" applyNumberFormat="1" applyFont="1" applyFill="1" applyBorder="1">
      <alignment vertical="center"/>
    </xf>
    <xf numFmtId="182" fontId="7" fillId="0" borderId="2" xfId="1" applyNumberFormat="1" applyFont="1" applyFill="1" applyBorder="1" applyAlignment="1">
      <alignment horizontal="right" vertical="center"/>
    </xf>
    <xf numFmtId="182" fontId="7" fillId="2" borderId="2" xfId="1" applyNumberFormat="1" applyFont="1" applyFill="1" applyBorder="1" applyAlignment="1">
      <alignment horizontal="right" vertical="center"/>
    </xf>
    <xf numFmtId="0" fontId="32" fillId="0" borderId="2" xfId="2" applyNumberFormat="1" applyFont="1" applyFill="1" applyBorder="1" applyAlignment="1">
      <alignment horizontal="right" vertical="center" wrapText="1"/>
    </xf>
    <xf numFmtId="177" fontId="32" fillId="2" borderId="2" xfId="1" applyNumberFormat="1" applyFont="1" applyFill="1" applyBorder="1" applyAlignment="1">
      <alignment horizontal="right" vertical="center" wrapText="1"/>
    </xf>
    <xf numFmtId="177" fontId="32" fillId="0" borderId="2" xfId="1" applyNumberFormat="1" applyFont="1" applyFill="1" applyBorder="1" applyAlignment="1">
      <alignment horizontal="right" vertical="center" wrapText="1"/>
    </xf>
    <xf numFmtId="38" fontId="7" fillId="2" borderId="2" xfId="1" applyFont="1" applyFill="1" applyBorder="1" applyAlignment="1">
      <alignment horizontal="right" vertical="center" wrapText="1"/>
    </xf>
    <xf numFmtId="38" fontId="32" fillId="0" borderId="2" xfId="1" applyFont="1" applyFill="1" applyBorder="1" applyAlignment="1">
      <alignment horizontal="right" vertical="center" wrapText="1"/>
    </xf>
    <xf numFmtId="38" fontId="7" fillId="0" borderId="0" xfId="14" applyNumberFormat="1" applyFont="1" applyAlignment="1">
      <alignment horizontal="right" vertical="center"/>
    </xf>
    <xf numFmtId="177" fontId="5" fillId="0" borderId="2" xfId="1" applyNumberFormat="1" applyFont="1" applyFill="1" applyBorder="1" applyAlignment="1">
      <alignment horizontal="center" vertical="center"/>
    </xf>
    <xf numFmtId="177" fontId="5" fillId="2" borderId="2" xfId="1" applyNumberFormat="1" applyFont="1" applyFill="1" applyBorder="1" applyAlignment="1">
      <alignment horizontal="center" vertical="center"/>
    </xf>
    <xf numFmtId="0" fontId="5" fillId="0" borderId="5" xfId="0" applyFont="1" applyFill="1" applyBorder="1" applyAlignment="1">
      <alignment vertical="center" wrapText="1"/>
    </xf>
    <xf numFmtId="0" fontId="0" fillId="0" borderId="0" xfId="0" applyAlignment="1">
      <alignment vertical="center"/>
    </xf>
    <xf numFmtId="177" fontId="7" fillId="0" borderId="2" xfId="4" applyNumberFormat="1" applyFont="1" applyFill="1" applyBorder="1" applyAlignment="1">
      <alignment horizontal="right" vertical="center" wrapText="1"/>
    </xf>
    <xf numFmtId="177" fontId="7" fillId="0" borderId="2" xfId="4" applyNumberFormat="1" applyFont="1" applyFill="1" applyBorder="1" applyAlignment="1">
      <alignment horizontal="right" vertical="center"/>
    </xf>
    <xf numFmtId="182" fontId="7" fillId="0" borderId="2" xfId="4" applyNumberFormat="1" applyFont="1" applyFill="1" applyBorder="1" applyAlignment="1">
      <alignment horizontal="right" vertical="center"/>
    </xf>
    <xf numFmtId="183" fontId="7" fillId="0" borderId="2" xfId="7" applyNumberFormat="1" applyFont="1" applyFill="1" applyBorder="1" applyAlignment="1">
      <alignment horizontal="right" vertical="center"/>
    </xf>
    <xf numFmtId="182" fontId="7" fillId="0" borderId="2" xfId="7" applyNumberFormat="1" applyFont="1" applyFill="1" applyBorder="1" applyAlignment="1">
      <alignment horizontal="right" vertical="center"/>
    </xf>
    <xf numFmtId="179" fontId="7" fillId="0" borderId="2" xfId="5" applyNumberFormat="1" applyFont="1" applyFill="1" applyBorder="1" applyAlignment="1">
      <alignment horizontal="right" vertical="center"/>
    </xf>
    <xf numFmtId="177" fontId="7" fillId="0" borderId="2" xfId="5" applyNumberFormat="1" applyFont="1" applyFill="1" applyBorder="1" applyAlignment="1">
      <alignment horizontal="right" vertical="center"/>
    </xf>
    <xf numFmtId="184" fontId="11" fillId="0" borderId="2" xfId="3" applyNumberFormat="1" applyFill="1" applyBorder="1" applyAlignment="1">
      <alignment horizontal="center" vertical="center"/>
    </xf>
    <xf numFmtId="179" fontId="7" fillId="0" borderId="2" xfId="5" applyNumberFormat="1" applyFont="1" applyFill="1" applyBorder="1" applyAlignment="1">
      <alignment vertical="center"/>
    </xf>
    <xf numFmtId="0" fontId="6" fillId="0" borderId="2" xfId="4" applyFont="1" applyBorder="1" applyAlignment="1">
      <alignment horizontal="left" vertical="top" wrapText="1"/>
    </xf>
    <xf numFmtId="0" fontId="3" fillId="2" borderId="3" xfId="4" applyFont="1" applyFill="1" applyBorder="1" applyAlignment="1">
      <alignment vertical="center" wrapText="1"/>
    </xf>
    <xf numFmtId="0" fontId="5" fillId="3" borderId="2" xfId="4" applyFont="1" applyFill="1" applyBorder="1" applyAlignment="1">
      <alignment vertical="center" wrapText="1"/>
    </xf>
    <xf numFmtId="0" fontId="5" fillId="0" borderId="2" xfId="4" applyFont="1" applyBorder="1" applyAlignment="1">
      <alignment horizontal="left" vertical="top" wrapText="1"/>
    </xf>
    <xf numFmtId="0" fontId="5" fillId="0" borderId="2" xfId="4" applyFont="1" applyBorder="1" applyAlignment="1">
      <alignment vertical="center" wrapText="1"/>
    </xf>
    <xf numFmtId="0" fontId="3" fillId="2" borderId="3" xfId="4" applyFont="1" applyFill="1" applyBorder="1" applyAlignment="1">
      <alignment horizontal="left" vertical="top" wrapText="1"/>
    </xf>
    <xf numFmtId="0" fontId="5" fillId="3" borderId="2" xfId="4" applyFont="1" applyFill="1" applyBorder="1" applyAlignment="1">
      <alignment horizontal="left" vertical="top" wrapText="1"/>
    </xf>
    <xf numFmtId="0" fontId="5" fillId="0" borderId="9" xfId="4" applyFont="1" applyBorder="1" applyAlignment="1">
      <alignment horizontal="left" vertical="top" wrapText="1"/>
    </xf>
    <xf numFmtId="0" fontId="6" fillId="0" borderId="9" xfId="4" applyFont="1" applyBorder="1" applyAlignment="1">
      <alignment horizontal="left" vertical="top" wrapText="1"/>
    </xf>
    <xf numFmtId="0" fontId="6" fillId="0" borderId="1" xfId="4" applyFont="1" applyBorder="1" applyAlignment="1">
      <alignment horizontal="left" vertical="top" wrapText="1"/>
    </xf>
    <xf numFmtId="0" fontId="5" fillId="0" borderId="1" xfId="4" applyFont="1" applyBorder="1" applyAlignment="1">
      <alignment horizontal="left" vertical="top" wrapText="1"/>
    </xf>
    <xf numFmtId="177" fontId="7" fillId="0" borderId="2" xfId="4" applyNumberFormat="1" applyFont="1" applyFill="1" applyBorder="1">
      <alignment vertical="center"/>
    </xf>
    <xf numFmtId="40" fontId="7" fillId="0" borderId="2" xfId="4" applyNumberFormat="1" applyFont="1" applyFill="1" applyBorder="1">
      <alignment vertical="center"/>
    </xf>
    <xf numFmtId="179" fontId="7" fillId="0" borderId="2" xfId="5" applyNumberFormat="1" applyFont="1" applyFill="1" applyBorder="1">
      <alignment vertical="center"/>
    </xf>
    <xf numFmtId="177" fontId="7" fillId="0" borderId="2" xfId="5" applyNumberFormat="1" applyFont="1" applyFill="1" applyBorder="1">
      <alignment vertical="center"/>
    </xf>
    <xf numFmtId="177" fontId="7" fillId="0" borderId="2" xfId="1" applyNumberFormat="1" applyFont="1" applyFill="1" applyBorder="1">
      <alignment vertical="center"/>
    </xf>
    <xf numFmtId="184" fontId="7" fillId="0" borderId="2" xfId="4" applyNumberFormat="1" applyFont="1" applyFill="1" applyBorder="1" applyAlignment="1">
      <alignment horizontal="center" vertical="center"/>
    </xf>
    <xf numFmtId="182" fontId="7" fillId="0" borderId="2" xfId="4" applyNumberFormat="1" applyFont="1" applyFill="1" applyBorder="1" applyAlignment="1">
      <alignment horizontal="center" vertical="center"/>
    </xf>
    <xf numFmtId="177" fontId="7" fillId="0" borderId="2" xfId="1" applyNumberFormat="1" applyFont="1" applyFill="1" applyBorder="1" applyAlignment="1">
      <alignment horizontal="right" vertical="center" wrapText="1"/>
    </xf>
    <xf numFmtId="182" fontId="7" fillId="0" borderId="2" xfId="4" applyNumberFormat="1" applyFont="1" applyFill="1" applyBorder="1" applyAlignment="1">
      <alignment horizontal="right" vertical="center" wrapText="1"/>
    </xf>
    <xf numFmtId="183" fontId="7" fillId="0" borderId="2" xfId="7" applyNumberFormat="1" applyFont="1" applyFill="1" applyBorder="1" applyAlignment="1">
      <alignment horizontal="right" vertical="center" wrapText="1"/>
    </xf>
    <xf numFmtId="182" fontId="7" fillId="0" borderId="2" xfId="7" applyNumberFormat="1" applyFont="1" applyFill="1" applyBorder="1" applyAlignment="1">
      <alignment horizontal="right" vertical="center" wrapText="1"/>
    </xf>
    <xf numFmtId="177" fontId="7" fillId="0" borderId="2" xfId="5" applyNumberFormat="1" applyFont="1" applyFill="1" applyBorder="1" applyAlignment="1">
      <alignment horizontal="right" vertical="center" wrapText="1"/>
    </xf>
    <xf numFmtId="179" fontId="7" fillId="0" borderId="2" xfId="5" applyNumberFormat="1" applyFont="1" applyFill="1" applyBorder="1" applyAlignment="1">
      <alignment horizontal="right" vertical="center" wrapText="1"/>
    </xf>
    <xf numFmtId="184" fontId="36" fillId="0" borderId="2" xfId="3" applyNumberFormat="1" applyFont="1" applyFill="1" applyBorder="1" applyAlignment="1">
      <alignment horizontal="center" vertical="center"/>
    </xf>
    <xf numFmtId="182" fontId="7" fillId="0" borderId="2" xfId="4" applyNumberFormat="1" applyFont="1" applyFill="1" applyBorder="1">
      <alignment vertical="center"/>
    </xf>
    <xf numFmtId="0" fontId="7" fillId="0" borderId="2" xfId="4" applyFont="1" applyFill="1" applyBorder="1" applyAlignment="1">
      <alignment horizontal="center" vertical="center"/>
    </xf>
    <xf numFmtId="177" fontId="49" fillId="0" borderId="2" xfId="1" applyNumberFormat="1" applyFont="1" applyFill="1" applyBorder="1" applyAlignment="1">
      <alignment horizontal="right" vertical="center"/>
    </xf>
    <xf numFmtId="0" fontId="5" fillId="0" borderId="0" xfId="4" applyFont="1">
      <alignment vertical="center"/>
    </xf>
    <xf numFmtId="0" fontId="5" fillId="0" borderId="0" xfId="4" applyFont="1" applyAlignment="1">
      <alignment horizontal="left" vertical="top"/>
    </xf>
    <xf numFmtId="0" fontId="5" fillId="0" borderId="0" xfId="4" applyFont="1" applyAlignment="1">
      <alignment vertical="top"/>
    </xf>
    <xf numFmtId="0" fontId="5" fillId="0" borderId="0" xfId="4" applyFont="1" applyAlignment="1">
      <alignment horizontal="left" vertical="center"/>
    </xf>
    <xf numFmtId="0" fontId="5" fillId="0" borderId="0" xfId="4" applyFont="1" applyAlignment="1">
      <alignment vertical="center" wrapText="1"/>
    </xf>
    <xf numFmtId="0" fontId="35" fillId="0" borderId="0" xfId="0" applyFont="1" applyBorder="1">
      <alignment vertical="center"/>
    </xf>
    <xf numFmtId="0" fontId="7" fillId="0" borderId="0" xfId="4" applyFont="1" applyBorder="1">
      <alignment vertical="center"/>
    </xf>
    <xf numFmtId="0" fontId="3" fillId="2" borderId="9" xfId="4" applyFont="1" applyFill="1" applyBorder="1">
      <alignment vertical="center"/>
    </xf>
    <xf numFmtId="0" fontId="7" fillId="2" borderId="11" xfId="4" applyFont="1" applyFill="1" applyBorder="1">
      <alignment vertical="center"/>
    </xf>
    <xf numFmtId="38" fontId="7" fillId="2" borderId="11" xfId="4" applyNumberFormat="1" applyFont="1" applyFill="1" applyBorder="1">
      <alignment vertical="center"/>
    </xf>
    <xf numFmtId="179" fontId="7" fillId="2" borderId="11" xfId="5" applyNumberFormat="1" applyFont="1" applyFill="1" applyBorder="1">
      <alignment vertical="center"/>
    </xf>
    <xf numFmtId="177" fontId="7" fillId="2" borderId="11" xfId="5" applyNumberFormat="1" applyFont="1" applyFill="1" applyBorder="1">
      <alignment vertical="center"/>
    </xf>
    <xf numFmtId="0" fontId="7" fillId="2" borderId="12" xfId="4" applyFont="1" applyFill="1" applyBorder="1">
      <alignment vertical="center"/>
    </xf>
    <xf numFmtId="0" fontId="6" fillId="0" borderId="0" xfId="9" applyFont="1">
      <alignment vertical="center"/>
    </xf>
    <xf numFmtId="0" fontId="7" fillId="0" borderId="62" xfId="16" applyFont="1" applyBorder="1" applyAlignment="1">
      <alignment horizontal="center" vertical="center" wrapText="1"/>
    </xf>
    <xf numFmtId="0" fontId="7" fillId="0" borderId="18" xfId="16" applyFont="1" applyBorder="1" applyAlignment="1">
      <alignment horizontal="center" vertical="top"/>
    </xf>
    <xf numFmtId="0" fontId="7" fillId="0" borderId="20" xfId="16" applyFont="1" applyBorder="1" applyAlignment="1">
      <alignment vertical="center" wrapText="1"/>
    </xf>
    <xf numFmtId="0" fontId="7" fillId="0" borderId="20" xfId="16" applyFont="1" applyBorder="1" applyAlignment="1">
      <alignment horizontal="center" vertical="center" wrapText="1"/>
    </xf>
    <xf numFmtId="178" fontId="51" fillId="0" borderId="0" xfId="1" applyNumberFormat="1" applyFont="1" applyFill="1">
      <alignment vertical="center"/>
    </xf>
    <xf numFmtId="178" fontId="7" fillId="0" borderId="2" xfId="0" applyNumberFormat="1" applyFont="1" applyFill="1" applyBorder="1" applyAlignment="1">
      <alignment horizontal="right" vertical="center" wrapText="1"/>
    </xf>
    <xf numFmtId="0" fontId="7" fillId="0" borderId="2" xfId="0" applyFont="1" applyFill="1" applyBorder="1" applyAlignment="1">
      <alignment horizontal="right" vertical="center" wrapText="1"/>
    </xf>
    <xf numFmtId="185" fontId="7" fillId="0" borderId="2" xfId="0" applyNumberFormat="1" applyFont="1" applyFill="1" applyBorder="1" applyAlignment="1">
      <alignment horizontal="right" vertical="center" wrapText="1"/>
    </xf>
    <xf numFmtId="177" fontId="7" fillId="0" borderId="2" xfId="15" applyNumberFormat="1" applyFont="1" applyFill="1" applyBorder="1" applyAlignment="1">
      <alignment horizontal="right" vertical="center" wrapText="1"/>
    </xf>
    <xf numFmtId="177" fontId="7" fillId="0" borderId="2" xfId="8" applyNumberFormat="1" applyFont="1" applyFill="1" applyBorder="1" applyAlignment="1">
      <alignment horizontal="right" vertical="center" wrapText="1"/>
    </xf>
    <xf numFmtId="178" fontId="7" fillId="0" borderId="2" xfId="9" applyNumberFormat="1" applyFont="1" applyFill="1" applyBorder="1" applyAlignment="1">
      <alignment horizontal="right" vertical="center" wrapText="1"/>
    </xf>
    <xf numFmtId="178" fontId="7" fillId="0" borderId="4" xfId="0" applyNumberFormat="1" applyFont="1" applyFill="1" applyBorder="1" applyAlignment="1">
      <alignment horizontal="right" vertical="center" wrapText="1"/>
    </xf>
    <xf numFmtId="185" fontId="7" fillId="0" borderId="4" xfId="0" applyNumberFormat="1" applyFont="1" applyFill="1" applyBorder="1" applyAlignment="1">
      <alignment horizontal="right" vertical="center" wrapText="1"/>
    </xf>
    <xf numFmtId="178" fontId="7" fillId="0" borderId="20" xfId="0" applyNumberFormat="1" applyFont="1" applyFill="1" applyBorder="1" applyAlignment="1">
      <alignment horizontal="right" vertical="center" wrapText="1"/>
    </xf>
    <xf numFmtId="177" fontId="7" fillId="0" borderId="38" xfId="15" applyNumberFormat="1" applyFont="1" applyFill="1" applyBorder="1" applyAlignment="1">
      <alignment horizontal="right" vertical="center" wrapText="1"/>
    </xf>
    <xf numFmtId="178" fontId="7" fillId="0" borderId="63" xfId="16" applyNumberFormat="1" applyFont="1" applyFill="1" applyBorder="1" applyAlignment="1">
      <alignment horizontal="right" vertical="center" wrapText="1"/>
    </xf>
    <xf numFmtId="177" fontId="7" fillId="0" borderId="20" xfId="15" applyNumberFormat="1" applyFont="1" applyFill="1" applyBorder="1" applyAlignment="1">
      <alignment horizontal="right" vertical="center" wrapText="1"/>
    </xf>
    <xf numFmtId="178" fontId="7" fillId="0" borderId="64" xfId="16" applyNumberFormat="1" applyFont="1" applyFill="1" applyBorder="1" applyAlignment="1">
      <alignment horizontal="right" vertical="center" wrapText="1"/>
    </xf>
    <xf numFmtId="38" fontId="63" fillId="0" borderId="0" xfId="3" applyNumberFormat="1" applyFont="1" applyAlignment="1">
      <alignment horizontal="center" vertical="center" wrapText="1"/>
    </xf>
    <xf numFmtId="0" fontId="5" fillId="0" borderId="0" xfId="0" applyFont="1" applyAlignment="1">
      <alignment horizontal="center" vertical="center"/>
    </xf>
    <xf numFmtId="0" fontId="27" fillId="0" borderId="0" xfId="3" applyFont="1" applyBorder="1" applyAlignment="1">
      <alignment horizontal="left" vertical="center" wrapText="1"/>
    </xf>
    <xf numFmtId="0" fontId="3" fillId="0" borderId="0" xfId="0" applyFont="1" applyAlignment="1">
      <alignment horizontal="left" vertical="center" wrapText="1"/>
    </xf>
    <xf numFmtId="38" fontId="10" fillId="4" borderId="23" xfId="1" applyFont="1" applyFill="1" applyBorder="1" applyAlignment="1">
      <alignment horizontal="center" vertical="center" wrapText="1"/>
    </xf>
    <xf numFmtId="38" fontId="10" fillId="4" borderId="45" xfId="1" applyFont="1" applyFill="1" applyBorder="1" applyAlignment="1">
      <alignment horizontal="center" vertical="center" wrapText="1"/>
    </xf>
    <xf numFmtId="0" fontId="5" fillId="6" borderId="2" xfId="0" applyFont="1" applyFill="1" applyBorder="1" applyAlignment="1">
      <alignment horizontal="center" vertical="center" wrapText="1"/>
    </xf>
    <xf numFmtId="14" fontId="5" fillId="0" borderId="0" xfId="0" applyNumberFormat="1" applyFont="1" applyFill="1" applyBorder="1" applyAlignment="1">
      <alignment horizontal="left" vertical="center" wrapText="1"/>
    </xf>
    <xf numFmtId="9" fontId="5" fillId="0" borderId="2" xfId="2" applyFont="1" applyFill="1" applyBorder="1" applyAlignment="1">
      <alignment horizontal="right" vertical="center" wrapText="1"/>
    </xf>
    <xf numFmtId="9" fontId="5" fillId="0" borderId="1" xfId="2" applyFont="1" applyFill="1" applyBorder="1" applyAlignment="1">
      <alignment horizontal="right" vertical="center" wrapText="1"/>
    </xf>
    <xf numFmtId="0" fontId="6" fillId="0" borderId="0" xfId="0" applyFont="1" applyAlignment="1">
      <alignment horizontal="left" vertical="center" wrapText="1"/>
    </xf>
    <xf numFmtId="0" fontId="58" fillId="6" borderId="2" xfId="0" applyFont="1" applyFill="1" applyBorder="1" applyAlignment="1">
      <alignment horizontal="center" vertical="center" wrapText="1"/>
    </xf>
    <xf numFmtId="178" fontId="58" fillId="6" borderId="2" xfId="0" applyNumberFormat="1" applyFont="1" applyFill="1" applyBorder="1" applyAlignment="1">
      <alignment horizontal="right" vertical="center" wrapText="1"/>
    </xf>
    <xf numFmtId="178" fontId="5" fillId="6" borderId="2" xfId="0"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7" fillId="0" borderId="0" xfId="4" applyFont="1" applyAlignment="1">
      <alignment horizontal="left" vertical="center"/>
    </xf>
    <xf numFmtId="0" fontId="27" fillId="0" borderId="0" xfId="3" applyFont="1" applyFill="1" applyBorder="1" applyAlignment="1">
      <alignment horizontal="left" vertical="center" wrapText="1"/>
    </xf>
    <xf numFmtId="0" fontId="7" fillId="0" borderId="0" xfId="0" applyFont="1" applyAlignment="1">
      <alignment vertical="center" wrapText="1"/>
    </xf>
    <xf numFmtId="0" fontId="17" fillId="0" borderId="0" xfId="0" applyFont="1">
      <alignment vertical="center"/>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65"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4" fontId="6" fillId="0" borderId="0" xfId="0" applyNumberFormat="1" applyFont="1" applyBorder="1">
      <alignment vertical="center"/>
    </xf>
    <xf numFmtId="0" fontId="7" fillId="0" borderId="0" xfId="0" applyFont="1" applyFill="1" applyAlignment="1">
      <alignment horizontal="right" vertical="center" wrapText="1"/>
    </xf>
    <xf numFmtId="0" fontId="10" fillId="0" borderId="0" xfId="0" applyFont="1" applyFill="1" applyAlignment="1">
      <alignment horizontal="center" vertical="center" wrapText="1"/>
    </xf>
    <xf numFmtId="0" fontId="10" fillId="4" borderId="31" xfId="0" applyFont="1" applyFill="1" applyBorder="1" applyAlignment="1">
      <alignment horizontal="center" vertical="center" wrapText="1"/>
    </xf>
    <xf numFmtId="0" fontId="17" fillId="0" borderId="0" xfId="0" applyFont="1" applyAlignment="1">
      <alignment vertical="center" wrapText="1"/>
    </xf>
    <xf numFmtId="3" fontId="5" fillId="3" borderId="2" xfId="0" applyNumberFormat="1" applyFont="1" applyFill="1" applyBorder="1" applyAlignment="1">
      <alignment horizontal="right" vertical="center" wrapText="1"/>
    </xf>
    <xf numFmtId="3" fontId="5" fillId="3" borderId="14" xfId="0" applyNumberFormat="1" applyFont="1" applyFill="1" applyBorder="1" applyAlignment="1">
      <alignment horizontal="right" vertical="center" wrapText="1"/>
    </xf>
    <xf numFmtId="3" fontId="7" fillId="0" borderId="0" xfId="0" applyNumberFormat="1" applyFont="1" applyFill="1" applyAlignment="1">
      <alignment horizontal="right" vertical="center" wrapText="1"/>
    </xf>
    <xf numFmtId="0" fontId="17" fillId="0" borderId="0" xfId="0" applyFont="1" applyFill="1" applyAlignment="1">
      <alignment vertical="center" wrapText="1"/>
    </xf>
    <xf numFmtId="0" fontId="7" fillId="0" borderId="0" xfId="0" applyFont="1" applyAlignment="1">
      <alignment horizontal="left" vertical="center" wrapText="1" indent="1"/>
    </xf>
    <xf numFmtId="0" fontId="41" fillId="0" borderId="0" xfId="11" applyFont="1">
      <alignment vertical="center"/>
    </xf>
    <xf numFmtId="0" fontId="63" fillId="0" borderId="0" xfId="3" applyFont="1">
      <alignment vertical="center"/>
    </xf>
    <xf numFmtId="0" fontId="5" fillId="0" borderId="0" xfId="9" applyFont="1" applyAlignment="1">
      <alignment horizontal="right" vertical="center" wrapText="1"/>
    </xf>
    <xf numFmtId="0" fontId="5" fillId="0" borderId="0" xfId="9" applyFont="1" applyAlignment="1">
      <alignment horizontal="right" vertical="center" wrapText="1" indent="1"/>
    </xf>
    <xf numFmtId="0" fontId="10" fillId="4" borderId="2" xfId="9" applyFont="1" applyFill="1" applyBorder="1" applyAlignment="1">
      <alignment horizontal="center" vertical="center" wrapText="1"/>
    </xf>
    <xf numFmtId="186" fontId="32" fillId="0" borderId="2" xfId="0" applyNumberFormat="1" applyFont="1" applyBorder="1" applyAlignment="1">
      <alignment vertical="top"/>
    </xf>
    <xf numFmtId="38" fontId="5" fillId="0" borderId="0" xfId="1" applyFont="1" applyBorder="1">
      <alignment vertical="center"/>
    </xf>
    <xf numFmtId="186" fontId="32" fillId="0" borderId="2" xfId="0" applyNumberFormat="1" applyFont="1" applyBorder="1">
      <alignment vertical="center"/>
    </xf>
    <xf numFmtId="0" fontId="5" fillId="2" borderId="2" xfId="9" applyFont="1" applyFill="1" applyBorder="1" applyAlignment="1">
      <alignment horizontal="left" vertical="center" wrapText="1"/>
    </xf>
    <xf numFmtId="186" fontId="5" fillId="0" borderId="2" xfId="0" applyNumberFormat="1" applyFont="1" applyBorder="1">
      <alignment vertical="center"/>
    </xf>
    <xf numFmtId="0" fontId="10" fillId="0" borderId="0" xfId="9" applyFont="1" applyFill="1" applyAlignment="1">
      <alignment horizontal="center" vertical="center" wrapText="1"/>
    </xf>
    <xf numFmtId="38" fontId="5" fillId="0" borderId="4" xfId="1" applyFont="1" applyBorder="1">
      <alignment vertical="center"/>
    </xf>
    <xf numFmtId="38" fontId="5" fillId="0" borderId="38" xfId="1" applyFont="1" applyBorder="1">
      <alignment vertical="center"/>
    </xf>
    <xf numFmtId="0" fontId="5" fillId="0" borderId="0" xfId="9" applyFont="1" applyFill="1" applyBorder="1" applyAlignment="1">
      <alignment horizontal="left" vertical="center" wrapText="1"/>
    </xf>
    <xf numFmtId="0" fontId="5" fillId="0" borderId="0" xfId="9" applyFont="1" applyFill="1" applyBorder="1" applyAlignment="1">
      <alignment horizontal="left" vertical="center"/>
    </xf>
    <xf numFmtId="186" fontId="32" fillId="0" borderId="0" xfId="0" applyNumberFormat="1" applyFont="1" applyFill="1" applyBorder="1">
      <alignment vertical="center"/>
    </xf>
    <xf numFmtId="0" fontId="5" fillId="0" borderId="6" xfId="0" applyFont="1" applyBorder="1" applyAlignment="1">
      <alignment horizontal="center" vertical="center" shrinkToFit="1"/>
    </xf>
    <xf numFmtId="38" fontId="10" fillId="4" borderId="5" xfId="1" applyFont="1" applyFill="1" applyBorder="1" applyAlignment="1">
      <alignment horizontal="center" vertical="center" wrapText="1"/>
    </xf>
    <xf numFmtId="38" fontId="10" fillId="4" borderId="2" xfId="1" applyFont="1" applyFill="1" applyBorder="1" applyAlignment="1">
      <alignment horizontal="center" vertical="center" wrapText="1"/>
    </xf>
    <xf numFmtId="0" fontId="0" fillId="2" borderId="2" xfId="0" applyFill="1" applyBorder="1" applyAlignment="1">
      <alignment vertical="center" wrapText="1"/>
    </xf>
    <xf numFmtId="9" fontId="0" fillId="2" borderId="2" xfId="0" applyNumberFormat="1" applyFill="1" applyBorder="1" applyAlignment="1">
      <alignment horizontal="center" vertical="center"/>
    </xf>
    <xf numFmtId="0" fontId="0" fillId="2" borderId="2" xfId="0" applyNumberFormat="1"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38" fontId="10" fillId="4" borderId="11" xfId="1" applyFont="1" applyFill="1" applyBorder="1" applyAlignment="1">
      <alignment horizontal="center" vertical="center" wrapText="1"/>
    </xf>
    <xf numFmtId="0" fontId="24" fillId="4" borderId="9" xfId="0" applyFont="1" applyFill="1" applyBorder="1">
      <alignment vertical="center"/>
    </xf>
    <xf numFmtId="0" fontId="24" fillId="4" borderId="11" xfId="0" applyFont="1" applyFill="1" applyBorder="1">
      <alignment vertical="center"/>
    </xf>
    <xf numFmtId="0" fontId="10" fillId="4" borderId="15" xfId="0" applyFont="1" applyFill="1" applyBorder="1">
      <alignment vertical="center"/>
    </xf>
    <xf numFmtId="0" fontId="38" fillId="0" borderId="0" xfId="0" applyFont="1" applyAlignment="1">
      <alignment horizontal="center" vertical="center"/>
    </xf>
    <xf numFmtId="0" fontId="32" fillId="0" borderId="0" xfId="0" applyFont="1">
      <alignmen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6" borderId="2" xfId="0" applyFont="1" applyFill="1" applyBorder="1" applyAlignment="1">
      <alignment horizontal="left" vertical="top"/>
    </xf>
    <xf numFmtId="0" fontId="33" fillId="0" borderId="0" xfId="0" applyFont="1" applyAlignment="1">
      <alignment vertical="center" wrapText="1"/>
    </xf>
    <xf numFmtId="0" fontId="34" fillId="0" borderId="11" xfId="0" applyFont="1" applyFill="1" applyBorder="1" applyAlignment="1">
      <alignment horizontal="left" vertical="center" wrapText="1"/>
    </xf>
    <xf numFmtId="0" fontId="10" fillId="14" borderId="1" xfId="0" applyFont="1" applyFill="1" applyBorder="1" applyAlignment="1">
      <alignment horizontal="center" vertical="top" wrapText="1"/>
    </xf>
    <xf numFmtId="0" fontId="10" fillId="14" borderId="6" xfId="0" applyFont="1" applyFill="1" applyBorder="1" applyAlignment="1">
      <alignment horizontal="center" vertical="top" wrapText="1"/>
    </xf>
    <xf numFmtId="0" fontId="6" fillId="0" borderId="0" xfId="0" applyFont="1" applyAlignment="1">
      <alignment vertical="center" wrapText="1"/>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9" fillId="0" borderId="0" xfId="0" applyFont="1" applyAlignment="1">
      <alignment vertical="center" wrapText="1"/>
    </xf>
    <xf numFmtId="0" fontId="5" fillId="6" borderId="3" xfId="0" applyFont="1" applyFill="1" applyBorder="1" applyAlignment="1">
      <alignment horizontal="left" vertical="top"/>
    </xf>
    <xf numFmtId="0" fontId="5" fillId="6" borderId="7" xfId="0" applyFont="1" applyFill="1" applyBorder="1" applyAlignment="1">
      <alignment horizontal="left" vertical="top"/>
    </xf>
    <xf numFmtId="0" fontId="5" fillId="6" borderId="8" xfId="0" applyFont="1" applyFill="1" applyBorder="1" applyAlignment="1">
      <alignment horizontal="left" vertical="top"/>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vertical="center" wrapText="1"/>
    </xf>
    <xf numFmtId="0" fontId="5" fillId="2" borderId="8" xfId="0" applyFont="1" applyFill="1" applyBorder="1" applyAlignment="1">
      <alignment vertical="center" wrapText="1"/>
    </xf>
    <xf numFmtId="0" fontId="44" fillId="0" borderId="0"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4" fillId="0" borderId="11" xfId="0" applyFont="1" applyBorder="1" applyAlignment="1">
      <alignment horizontal="lef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4" xfId="0" applyFont="1" applyFill="1" applyBorder="1" applyAlignment="1">
      <alignment horizontal="right" vertical="center" shrinkToFit="1"/>
    </xf>
    <xf numFmtId="0" fontId="5" fillId="0" borderId="10" xfId="0" applyFont="1" applyFill="1" applyBorder="1" applyAlignment="1">
      <alignment horizontal="right" vertical="center" shrinkToFit="1"/>
    </xf>
    <xf numFmtId="0" fontId="5" fillId="0" borderId="4" xfId="0" applyFont="1" applyBorder="1" applyAlignment="1">
      <alignment horizontal="right" vertical="center" shrinkToFit="1"/>
    </xf>
    <xf numFmtId="0" fontId="5" fillId="0" borderId="8" xfId="0" applyFont="1" applyBorder="1" applyAlignment="1">
      <alignment horizontal="right" vertical="center" shrinkToFit="1"/>
    </xf>
    <xf numFmtId="0" fontId="7" fillId="0" borderId="2" xfId="0" applyFont="1" applyBorder="1" applyAlignment="1">
      <alignment horizontal="lef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0" fontId="32" fillId="8" borderId="1" xfId="0" applyFont="1" applyFill="1" applyBorder="1" applyAlignment="1">
      <alignment horizontal="center" vertical="center"/>
    </xf>
    <xf numFmtId="0" fontId="32" fillId="8" borderId="6" xfId="0" applyFont="1" applyFill="1" applyBorder="1" applyAlignment="1">
      <alignment horizontal="center" vertical="center"/>
    </xf>
    <xf numFmtId="0" fontId="5"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0" fillId="4" borderId="42" xfId="0" applyFont="1" applyFill="1" applyBorder="1" applyAlignment="1">
      <alignment horizontal="center" vertical="center" wrapText="1"/>
    </xf>
    <xf numFmtId="0" fontId="10" fillId="4" borderId="42" xfId="0" applyFont="1" applyFill="1" applyBorder="1" applyAlignment="1">
      <alignment horizontal="center"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0" xfId="3" applyAlignment="1">
      <alignment horizontal="left" vertical="center" wrapText="1"/>
    </xf>
    <xf numFmtId="0" fontId="48" fillId="0" borderId="1" xfId="0" applyFont="1" applyBorder="1" applyAlignment="1">
      <alignment horizontal="left" vertical="center" wrapText="1"/>
    </xf>
    <xf numFmtId="0" fontId="48" fillId="0" borderId="6" xfId="0" applyFont="1" applyBorder="1" applyAlignment="1">
      <alignment horizontal="left" vertical="center" wrapText="1"/>
    </xf>
    <xf numFmtId="0" fontId="48" fillId="2" borderId="1" xfId="0" applyFont="1" applyFill="1" applyBorder="1" applyAlignment="1">
      <alignment horizontal="left" vertical="center" wrapText="1"/>
    </xf>
    <xf numFmtId="0" fontId="48" fillId="2" borderId="6" xfId="0" applyFont="1" applyFill="1" applyBorder="1" applyAlignment="1">
      <alignment horizontal="left" vertical="center"/>
    </xf>
    <xf numFmtId="0" fontId="48" fillId="0" borderId="6" xfId="0" applyFont="1" applyBorder="1" applyAlignment="1">
      <alignment horizontal="left" vertical="center"/>
    </xf>
    <xf numFmtId="0" fontId="5" fillId="0" borderId="13" xfId="0" applyFont="1" applyBorder="1" applyAlignment="1">
      <alignment vertical="center" wrapText="1"/>
    </xf>
    <xf numFmtId="0" fontId="32" fillId="0" borderId="1" xfId="0" applyFont="1" applyBorder="1" applyAlignment="1">
      <alignment horizontal="center" vertical="center"/>
    </xf>
    <xf numFmtId="0" fontId="32" fillId="0" borderId="6" xfId="0" applyFont="1" applyBorder="1" applyAlignment="1">
      <alignment horizontal="center" vertical="center"/>
    </xf>
    <xf numFmtId="176" fontId="42" fillId="3" borderId="9" xfId="2" applyNumberFormat="1" applyFont="1" applyFill="1" applyBorder="1" applyAlignment="1">
      <alignment horizontal="center" vertical="center"/>
    </xf>
    <xf numFmtId="176" fontId="42" fillId="3" borderId="10" xfId="2" applyNumberFormat="1" applyFont="1" applyFill="1" applyBorder="1" applyAlignment="1">
      <alignment horizontal="center" vertical="center"/>
    </xf>
    <xf numFmtId="38" fontId="10" fillId="4" borderId="1" xfId="1" applyFont="1" applyFill="1" applyBorder="1" applyAlignment="1">
      <alignment horizontal="center" vertical="center" wrapText="1"/>
    </xf>
    <xf numFmtId="38" fontId="10" fillId="4" borderId="5" xfId="1" applyFont="1" applyFill="1" applyBorder="1" applyAlignment="1">
      <alignment horizontal="center" vertical="center" wrapText="1"/>
    </xf>
    <xf numFmtId="38" fontId="10" fillId="4" borderId="6"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38" fontId="7" fillId="0" borderId="1" xfId="1" applyFont="1" applyBorder="1" applyAlignment="1">
      <alignment vertical="top" wrapText="1"/>
    </xf>
    <xf numFmtId="38" fontId="7" fillId="0" borderId="5" xfId="1" applyFont="1" applyBorder="1" applyAlignment="1">
      <alignment vertical="top" wrapText="1"/>
    </xf>
    <xf numFmtId="38" fontId="7" fillId="0" borderId="6" xfId="1" applyFont="1" applyBorder="1" applyAlignment="1">
      <alignment vertical="top" wrapText="1"/>
    </xf>
    <xf numFmtId="38" fontId="7" fillId="0" borderId="1" xfId="1" applyFont="1" applyBorder="1" applyAlignment="1">
      <alignment horizontal="left" vertical="top" wrapText="1"/>
    </xf>
    <xf numFmtId="38" fontId="7" fillId="0" borderId="5" xfId="1" applyFont="1" applyBorder="1" applyAlignment="1">
      <alignment horizontal="left" vertical="top" wrapText="1"/>
    </xf>
    <xf numFmtId="38" fontId="7" fillId="0" borderId="6" xfId="1" applyFont="1" applyBorder="1" applyAlignment="1">
      <alignment horizontal="left" vertical="top"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5" fillId="2" borderId="2" xfId="0" applyFont="1" applyFill="1" applyBorder="1" applyAlignment="1">
      <alignment horizontal="left" vertical="center" wrapText="1"/>
    </xf>
    <xf numFmtId="0" fontId="10" fillId="4" borderId="36" xfId="0" applyFont="1" applyFill="1" applyBorder="1" applyAlignment="1">
      <alignment horizontal="center" vertical="center" wrapText="1"/>
    </xf>
    <xf numFmtId="0" fontId="10" fillId="4" borderId="21"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7" fillId="2" borderId="2" xfId="0" applyFont="1" applyFill="1" applyBorder="1" applyAlignment="1">
      <alignment horizontal="left" vertical="center" wrapText="1"/>
    </xf>
    <xf numFmtId="0" fontId="32" fillId="0" borderId="0" xfId="0" applyFont="1" applyAlignment="1">
      <alignment horizontal="left" vertical="center" wrapText="1"/>
    </xf>
    <xf numFmtId="0" fontId="17" fillId="0" borderId="11"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4" xfId="0" applyFont="1" applyFill="1" applyBorder="1" applyAlignment="1">
      <alignment horizontal="right" vertical="center" shrinkToFit="1"/>
    </xf>
    <xf numFmtId="0" fontId="5" fillId="2" borderId="10" xfId="0" applyFont="1" applyFill="1" applyBorder="1" applyAlignment="1">
      <alignment horizontal="right" vertical="center" shrinkToFit="1"/>
    </xf>
    <xf numFmtId="0" fontId="5" fillId="2" borderId="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10" fillId="4" borderId="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5" fillId="3" borderId="11" xfId="0" applyFont="1" applyFill="1" applyBorder="1" applyAlignment="1">
      <alignment horizontal="left" vertical="center" wrapText="1"/>
    </xf>
    <xf numFmtId="38" fontId="32" fillId="2" borderId="2" xfId="1" applyFont="1" applyFill="1" applyBorder="1" applyAlignment="1">
      <alignment horizontal="left" vertical="top" wrapText="1"/>
    </xf>
    <xf numFmtId="38" fontId="32" fillId="2" borderId="2" xfId="1" applyFont="1" applyFill="1" applyBorder="1" applyAlignment="1">
      <alignment horizontal="left" vertical="top"/>
    </xf>
    <xf numFmtId="38" fontId="32" fillId="2" borderId="5" xfId="1" applyFont="1" applyFill="1" applyBorder="1" applyAlignment="1">
      <alignment horizontal="left" vertical="top" wrapText="1"/>
    </xf>
    <xf numFmtId="38" fontId="32" fillId="2" borderId="5" xfId="1" applyFont="1" applyFill="1" applyBorder="1" applyAlignment="1">
      <alignment horizontal="left" vertical="top"/>
    </xf>
    <xf numFmtId="38" fontId="32" fillId="0" borderId="2" xfId="1" applyFont="1" applyFill="1" applyBorder="1" applyAlignment="1">
      <alignment horizontal="left" vertical="top" wrapText="1"/>
    </xf>
    <xf numFmtId="38" fontId="32" fillId="0" borderId="2" xfId="1" applyFont="1" applyFill="1" applyBorder="1" applyAlignment="1">
      <alignment horizontal="left" vertical="top"/>
    </xf>
    <xf numFmtId="38" fontId="32" fillId="0" borderId="5" xfId="1" applyFont="1" applyFill="1" applyBorder="1" applyAlignment="1">
      <alignment horizontal="left" vertical="top" wrapText="1"/>
    </xf>
    <xf numFmtId="38" fontId="32" fillId="13" borderId="2" xfId="1" applyFont="1" applyFill="1" applyBorder="1" applyAlignment="1">
      <alignment horizontal="left" vertical="top" wrapText="1"/>
    </xf>
    <xf numFmtId="38" fontId="32" fillId="13" borderId="2" xfId="1" applyFont="1" applyFill="1" applyBorder="1" applyAlignment="1">
      <alignment horizontal="left" vertical="top"/>
    </xf>
    <xf numFmtId="38" fontId="32" fillId="13" borderId="1" xfId="1" applyFont="1" applyFill="1" applyBorder="1" applyAlignment="1">
      <alignment horizontal="left" vertical="top" wrapText="1"/>
    </xf>
    <xf numFmtId="38" fontId="32" fillId="13" borderId="5" xfId="1" applyFont="1" applyFill="1" applyBorder="1" applyAlignment="1">
      <alignment horizontal="left" vertical="top" wrapText="1"/>
    </xf>
    <xf numFmtId="0" fontId="12" fillId="12" borderId="1"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44" xfId="0" applyFont="1" applyFill="1" applyBorder="1" applyAlignment="1">
      <alignment horizontal="center" vertical="center" wrapTex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2" borderId="7"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0" borderId="59"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2" borderId="37"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10" fillId="4" borderId="44" xfId="0" applyFont="1" applyFill="1" applyBorder="1" applyAlignment="1">
      <alignment horizontal="center" vertical="center"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0" borderId="5" xfId="0" applyFont="1" applyBorder="1" applyAlignment="1">
      <alignment horizontal="left" vertical="center" wrapText="1"/>
    </xf>
    <xf numFmtId="38" fontId="7" fillId="13" borderId="1" xfId="1" applyFont="1" applyFill="1" applyBorder="1" applyAlignment="1">
      <alignment horizontal="left" vertical="top" wrapText="1"/>
    </xf>
    <xf numFmtId="38" fontId="7" fillId="13" borderId="5" xfId="1" applyFont="1" applyFill="1" applyBorder="1" applyAlignment="1">
      <alignment horizontal="left" vertical="top" wrapText="1"/>
    </xf>
    <xf numFmtId="38" fontId="32" fillId="13" borderId="3" xfId="1" applyFont="1" applyFill="1" applyBorder="1" applyAlignment="1">
      <alignment horizontal="left" vertical="top" wrapText="1"/>
    </xf>
    <xf numFmtId="38" fontId="32" fillId="13" borderId="0" xfId="1" applyFont="1" applyFill="1" applyBorder="1" applyAlignment="1">
      <alignment horizontal="left" vertical="top" wrapText="1"/>
    </xf>
    <xf numFmtId="38" fontId="32" fillId="13" borderId="6" xfId="1" applyFont="1" applyFill="1" applyBorder="1" applyAlignment="1">
      <alignment horizontal="left" vertical="top" wrapText="1"/>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10" fillId="4" borderId="23" xfId="0" applyFont="1" applyFill="1" applyBorder="1" applyAlignment="1">
      <alignment horizontal="center" vertical="center"/>
    </xf>
    <xf numFmtId="0" fontId="34" fillId="2" borderId="2" xfId="0" applyFont="1" applyFill="1" applyBorder="1" applyAlignment="1">
      <alignment horizontal="left" vertical="center" wrapText="1"/>
    </xf>
    <xf numFmtId="0" fontId="10" fillId="4" borderId="5"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xf>
    <xf numFmtId="177" fontId="10" fillId="4" borderId="48" xfId="5" applyNumberFormat="1" applyFont="1" applyFill="1" applyBorder="1" applyAlignment="1">
      <alignment vertical="top" wrapText="1"/>
    </xf>
    <xf numFmtId="177" fontId="10" fillId="4" borderId="51" xfId="5" applyNumberFormat="1" applyFont="1" applyFill="1" applyBorder="1" applyAlignment="1">
      <alignment vertical="top" wrapText="1"/>
    </xf>
    <xf numFmtId="0" fontId="10" fillId="4" borderId="49" xfId="4" applyFont="1" applyFill="1" applyBorder="1" applyAlignment="1">
      <alignment vertical="top" wrapText="1"/>
    </xf>
    <xf numFmtId="0" fontId="10" fillId="4" borderId="52" xfId="4" applyFont="1" applyFill="1" applyBorder="1" applyAlignment="1">
      <alignment vertical="top" wrapText="1"/>
    </xf>
    <xf numFmtId="38" fontId="11" fillId="0" borderId="0" xfId="3" applyNumberFormat="1" applyAlignment="1">
      <alignment horizontal="center" vertical="center" wrapText="1"/>
    </xf>
    <xf numFmtId="0" fontId="10" fillId="4" borderId="47" xfId="4" applyFont="1" applyFill="1" applyBorder="1" applyAlignment="1">
      <alignment horizontal="left" vertical="center" wrapText="1"/>
    </xf>
    <xf numFmtId="0" fontId="10" fillId="4" borderId="50" xfId="4" applyFont="1" applyFill="1" applyBorder="1" applyAlignment="1">
      <alignment horizontal="left" vertical="center" wrapText="1"/>
    </xf>
    <xf numFmtId="0" fontId="10" fillId="4" borderId="27" xfId="4" applyFont="1" applyFill="1" applyBorder="1" applyAlignment="1">
      <alignment horizontal="center" vertical="top" wrapText="1"/>
    </xf>
    <xf numFmtId="0" fontId="10" fillId="4" borderId="30" xfId="4" applyFont="1" applyFill="1" applyBorder="1" applyAlignment="1">
      <alignment horizontal="center" vertical="top" wrapText="1"/>
    </xf>
    <xf numFmtId="0" fontId="10" fillId="4" borderId="48" xfId="4" applyFont="1" applyFill="1" applyBorder="1" applyAlignment="1">
      <alignment vertical="top" wrapText="1"/>
    </xf>
    <xf numFmtId="0" fontId="10" fillId="4" borderId="51" xfId="4" applyFont="1" applyFill="1" applyBorder="1" applyAlignment="1">
      <alignment vertical="top" wrapText="1"/>
    </xf>
    <xf numFmtId="0" fontId="10" fillId="4" borderId="48" xfId="4" applyFont="1" applyFill="1" applyBorder="1" applyAlignment="1">
      <alignment horizontal="center" vertical="top" wrapText="1"/>
    </xf>
    <xf numFmtId="179" fontId="10" fillId="4" borderId="48" xfId="5" applyNumberFormat="1" applyFont="1" applyFill="1" applyBorder="1" applyAlignment="1">
      <alignment vertical="top" wrapText="1"/>
    </xf>
    <xf numFmtId="179" fontId="10" fillId="4" borderId="51" xfId="5" applyNumberFormat="1" applyFont="1" applyFill="1" applyBorder="1" applyAlignment="1">
      <alignment vertical="top" wrapText="1"/>
    </xf>
    <xf numFmtId="177" fontId="10" fillId="4" borderId="27" xfId="5" applyNumberFormat="1" applyFont="1" applyFill="1" applyBorder="1" applyAlignment="1">
      <alignment horizontal="left" vertical="top" wrapText="1"/>
    </xf>
    <xf numFmtId="177" fontId="10" fillId="4" borderId="30" xfId="5" applyNumberFormat="1" applyFont="1" applyFill="1" applyBorder="1" applyAlignment="1">
      <alignment horizontal="left" vertical="top" wrapText="1"/>
    </xf>
    <xf numFmtId="0" fontId="10" fillId="4" borderId="27" xfId="9" applyFont="1" applyFill="1" applyBorder="1" applyAlignment="1">
      <alignment horizontal="center" vertical="center" wrapText="1"/>
    </xf>
    <xf numFmtId="0" fontId="10" fillId="4" borderId="34" xfId="9" applyFont="1" applyFill="1" applyBorder="1" applyAlignment="1">
      <alignment horizontal="center" vertical="center"/>
    </xf>
    <xf numFmtId="0" fontId="10" fillId="4" borderId="30" xfId="9" applyFont="1" applyFill="1" applyBorder="1" applyAlignment="1">
      <alignment horizontal="center" vertical="center"/>
    </xf>
    <xf numFmtId="0" fontId="10" fillId="4" borderId="28" xfId="9" applyFont="1" applyFill="1" applyBorder="1" applyAlignment="1">
      <alignment horizontal="center" vertical="center" wrapText="1"/>
    </xf>
    <xf numFmtId="0" fontId="10" fillId="4" borderId="34" xfId="9" applyFont="1" applyFill="1" applyBorder="1" applyAlignment="1">
      <alignment horizontal="center" vertical="center" wrapText="1"/>
    </xf>
    <xf numFmtId="0" fontId="10" fillId="4" borderId="30" xfId="9" applyFont="1" applyFill="1" applyBorder="1" applyAlignment="1">
      <alignment horizontal="center" vertical="center" wrapText="1"/>
    </xf>
    <xf numFmtId="0" fontId="10" fillId="4" borderId="32" xfId="9" applyFont="1" applyFill="1" applyBorder="1" applyAlignment="1">
      <alignment horizontal="center" vertical="center" wrapText="1"/>
    </xf>
    <xf numFmtId="0" fontId="10" fillId="4" borderId="33" xfId="9" applyFont="1" applyFill="1" applyBorder="1" applyAlignment="1">
      <alignment horizontal="center" vertical="center" wrapText="1"/>
    </xf>
    <xf numFmtId="0" fontId="10" fillId="4" borderId="29" xfId="9" applyFont="1" applyFill="1" applyBorder="1" applyAlignment="1">
      <alignment horizontal="center" vertical="center" wrapText="1"/>
    </xf>
    <xf numFmtId="0" fontId="10" fillId="4" borderId="35" xfId="9" applyFont="1" applyFill="1" applyBorder="1" applyAlignment="1">
      <alignment horizontal="center" vertical="top" wrapText="1"/>
    </xf>
    <xf numFmtId="0" fontId="10" fillId="4" borderId="31" xfId="9" applyFont="1" applyFill="1" applyBorder="1" applyAlignment="1">
      <alignment horizontal="center" vertical="top" wrapText="1"/>
    </xf>
    <xf numFmtId="0" fontId="10" fillId="4" borderId="35"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2" xfId="9" applyFont="1" applyFill="1" applyBorder="1" applyAlignment="1">
      <alignment horizontal="left" vertical="center" wrapText="1"/>
    </xf>
    <xf numFmtId="0" fontId="5" fillId="2" borderId="1" xfId="9" applyFont="1" applyFill="1" applyBorder="1" applyAlignment="1">
      <alignment horizontal="left" vertical="center" wrapText="1"/>
    </xf>
    <xf numFmtId="0" fontId="5" fillId="2" borderId="5" xfId="9" applyFont="1" applyFill="1" applyBorder="1" applyAlignment="1">
      <alignment horizontal="left" vertical="center" wrapText="1"/>
    </xf>
    <xf numFmtId="0" fontId="5" fillId="2" borderId="4" xfId="9" applyFont="1" applyFill="1" applyBorder="1" applyAlignment="1">
      <alignment horizontal="left" vertical="center" wrapText="1"/>
    </xf>
    <xf numFmtId="0" fontId="5" fillId="2" borderId="7" xfId="9" applyFont="1" applyFill="1" applyBorder="1" applyAlignment="1">
      <alignment horizontal="left" vertical="center" wrapText="1"/>
    </xf>
    <xf numFmtId="0" fontId="5" fillId="2" borderId="8" xfId="9" applyFont="1" applyFill="1" applyBorder="1" applyAlignment="1">
      <alignment horizontal="left" vertical="center" wrapText="1"/>
    </xf>
    <xf numFmtId="0" fontId="5" fillId="2" borderId="6" xfId="9" applyFont="1" applyFill="1" applyBorder="1" applyAlignment="1">
      <alignment horizontal="left" vertical="center" wrapText="1"/>
    </xf>
    <xf numFmtId="0" fontId="5" fillId="2" borderId="9" xfId="9" applyFont="1" applyFill="1" applyBorder="1" applyAlignment="1">
      <alignment horizontal="left" vertical="center" wrapText="1"/>
    </xf>
    <xf numFmtId="0" fontId="5" fillId="2" borderId="3"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10" fillId="4" borderId="46"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 xfId="9" applyFont="1" applyFill="1" applyBorder="1" applyAlignment="1">
      <alignment horizontal="center" vertical="center" wrapText="1"/>
    </xf>
    <xf numFmtId="0" fontId="10" fillId="4" borderId="6" xfId="9" applyFont="1" applyFill="1" applyBorder="1" applyAlignment="1">
      <alignment horizontal="center" vertical="center" wrapText="1"/>
    </xf>
    <xf numFmtId="0" fontId="3" fillId="0" borderId="0" xfId="0" applyFont="1" applyAlignment="1">
      <alignment horizontal="left" vertical="center" wrapText="1"/>
    </xf>
    <xf numFmtId="0" fontId="27" fillId="0" borderId="0" xfId="3" applyFont="1" applyFill="1" applyBorder="1" applyAlignment="1">
      <alignment horizontal="left" vertical="center" wrapText="1"/>
    </xf>
    <xf numFmtId="38" fontId="10" fillId="4" borderId="2" xfId="1" applyFont="1" applyFill="1" applyBorder="1" applyAlignment="1">
      <alignment horizontal="center" vertical="center" wrapText="1"/>
    </xf>
    <xf numFmtId="0" fontId="58" fillId="2" borderId="1" xfId="0" applyFont="1" applyFill="1" applyBorder="1" applyAlignment="1">
      <alignment horizontal="left" vertical="center" wrapText="1"/>
    </xf>
    <xf numFmtId="0" fontId="58" fillId="2" borderId="6" xfId="0" applyFont="1" applyFill="1" applyBorder="1" applyAlignment="1">
      <alignment horizontal="left" vertical="center" wrapText="1"/>
    </xf>
    <xf numFmtId="38" fontId="10" fillId="4" borderId="22" xfId="1" applyFont="1" applyFill="1" applyBorder="1" applyAlignment="1">
      <alignment horizontal="center" vertical="center" wrapText="1"/>
    </xf>
    <xf numFmtId="38" fontId="10" fillId="4" borderId="23" xfId="1" applyFont="1" applyFill="1" applyBorder="1" applyAlignment="1">
      <alignment horizontal="center" vertical="center" wrapText="1"/>
    </xf>
    <xf numFmtId="0" fontId="27" fillId="0" borderId="0" xfId="3" applyFont="1" applyBorder="1" applyAlignment="1">
      <alignment horizontal="left" vertical="center" wrapText="1"/>
    </xf>
    <xf numFmtId="0" fontId="7" fillId="2" borderId="4" xfId="9" applyFont="1" applyFill="1" applyBorder="1" applyAlignment="1">
      <alignment horizontal="left" vertical="center" wrapText="1"/>
    </xf>
    <xf numFmtId="0" fontId="7" fillId="2" borderId="7" xfId="9" applyFont="1" applyFill="1" applyBorder="1" applyAlignment="1">
      <alignment horizontal="left" vertical="center" wrapText="1"/>
    </xf>
    <xf numFmtId="0" fontId="5" fillId="2" borderId="2" xfId="9" applyFont="1" applyFill="1" applyBorder="1" applyAlignment="1">
      <alignment horizontal="left" vertical="center"/>
    </xf>
    <xf numFmtId="0" fontId="5" fillId="2" borderId="12" xfId="9" applyFont="1" applyFill="1" applyBorder="1" applyAlignment="1">
      <alignment horizontal="left" vertical="center" wrapText="1"/>
    </xf>
    <xf numFmtId="0" fontId="5" fillId="2" borderId="25" xfId="9" applyFont="1" applyFill="1" applyBorder="1" applyAlignment="1">
      <alignment horizontal="left" vertical="center" wrapText="1"/>
    </xf>
    <xf numFmtId="0" fontId="5" fillId="2" borderId="14" xfId="9" applyFont="1" applyFill="1" applyBorder="1" applyAlignment="1">
      <alignment horizontal="left" vertical="center" wrapText="1"/>
    </xf>
    <xf numFmtId="0" fontId="5" fillId="2" borderId="57"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58" xfId="9" applyFont="1" applyFill="1" applyBorder="1" applyAlignment="1">
      <alignment horizontal="left" vertical="center" wrapText="1"/>
    </xf>
    <xf numFmtId="0" fontId="7" fillId="0" borderId="0" xfId="0" applyFont="1" applyAlignment="1">
      <alignment horizontal="left" vertical="center" wrapText="1" indent="1"/>
    </xf>
    <xf numFmtId="0" fontId="7" fillId="2" borderId="1"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1" xfId="9" applyFont="1" applyFill="1" applyBorder="1" applyAlignment="1">
      <alignment horizontal="left" vertical="center"/>
    </xf>
    <xf numFmtId="0" fontId="7" fillId="2" borderId="6" xfId="9" applyFont="1" applyFill="1" applyBorder="1" applyAlignment="1">
      <alignment horizontal="left" vertical="center"/>
    </xf>
    <xf numFmtId="0" fontId="3" fillId="0" borderId="0" xfId="0" applyFont="1" applyAlignment="1">
      <alignment vertical="center"/>
    </xf>
  </cellXfs>
  <cellStyles count="17">
    <cellStyle name="Hyperlink" xfId="14" xr:uid="{00000000-000B-0000-0000-000008000000}"/>
    <cellStyle name="パーセント" xfId="2" builtinId="5"/>
    <cellStyle name="ハイパーリンク" xfId="3" builtinId="8"/>
    <cellStyle name="ハイパーリンク 2" xfId="6" xr:uid="{1810F49E-4E50-4A06-8036-B6706A33CB0E}"/>
    <cellStyle name="ハイパーリンク 3" xfId="10" xr:uid="{083E46DB-E4E2-4F87-BDEA-6FD696344352}"/>
    <cellStyle name="ハイパーリンク 4" xfId="12" xr:uid="{0FE3746D-83E8-4ADB-B3F8-7F5D43E12BB1}"/>
    <cellStyle name="桁区切り" xfId="1" builtinId="6"/>
    <cellStyle name="桁区切り 2" xfId="5" xr:uid="{738A64B0-F3DB-4446-AAAC-B2ECAA5109C1}"/>
    <cellStyle name="桁区切り 2 2" xfId="8" xr:uid="{617A7EA4-8E01-464C-9AB6-1932062AEAF4}"/>
    <cellStyle name="桁区切り 2 2 2" xfId="15" xr:uid="{8CF0AA42-4222-4DD6-B641-83BF3425ED69}"/>
    <cellStyle name="標準" xfId="0" builtinId="0"/>
    <cellStyle name="標準 2" xfId="4" xr:uid="{46CA9EE2-B236-4B4B-8197-80FE41AE5622}"/>
    <cellStyle name="標準 2 2" xfId="7" xr:uid="{D2A11567-6E41-4F96-9768-8B2E46D90840}"/>
    <cellStyle name="標準 3" xfId="9" xr:uid="{1419496F-5346-4EBF-8E8E-52A3A147382E}"/>
    <cellStyle name="標準 3 2" xfId="13" xr:uid="{506847F6-06CE-4625-B02E-7DF3986B6A91}"/>
    <cellStyle name="標準 3 3" xfId="16" xr:uid="{B3593552-21A1-4D34-8242-D90D34B3D831}"/>
    <cellStyle name="標準 4" xfId="11" xr:uid="{5F841F44-06FE-4B1D-BF0E-096038A9EB10}"/>
  </cellStyles>
  <dxfs count="0"/>
  <tableStyles count="0" defaultTableStyle="TableStyleMedium2" defaultPivotStyle="PivotStyleLight16"/>
  <colors>
    <mruColors>
      <color rgb="FFFFFFFF"/>
      <color rgb="FF0080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jp.fsc.org/jp-ja/CoC_certification"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429986</xdr:colOff>
      <xdr:row>11</xdr:row>
      <xdr:rowOff>-1</xdr:rowOff>
    </xdr:from>
    <xdr:to>
      <xdr:col>4</xdr:col>
      <xdr:colOff>600200</xdr:colOff>
      <xdr:row>11</xdr:row>
      <xdr:rowOff>5046233</xdr:rowOff>
    </xdr:to>
    <xdr:pic>
      <xdr:nvPicPr>
        <xdr:cNvPr id="2" name="図 1">
          <a:extLst>
            <a:ext uri="{FF2B5EF4-FFF2-40B4-BE49-F238E27FC236}">
              <a16:creationId xmlns:a16="http://schemas.microsoft.com/office/drawing/2014/main" id="{8D7EB762-800F-410E-968B-19575516320C}"/>
            </a:ext>
          </a:extLst>
        </xdr:cNvPr>
        <xdr:cNvPicPr>
          <a:picLocks noChangeAspect="1"/>
        </xdr:cNvPicPr>
      </xdr:nvPicPr>
      <xdr:blipFill>
        <a:blip xmlns:r="http://schemas.openxmlformats.org/officeDocument/2006/relationships" r:embed="rId1"/>
        <a:stretch>
          <a:fillRect/>
        </a:stretch>
      </xdr:blipFill>
      <xdr:spPr>
        <a:xfrm>
          <a:off x="2106386" y="2762249"/>
          <a:ext cx="11816732" cy="5046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15</xdr:row>
      <xdr:rowOff>0</xdr:rowOff>
    </xdr:from>
    <xdr:to>
      <xdr:col>3</xdr:col>
      <xdr:colOff>304800</xdr:colOff>
      <xdr:row>15</xdr:row>
      <xdr:rowOff>304800</xdr:rowOff>
    </xdr:to>
    <xdr:sp macro="" textlink="">
      <xdr:nvSpPr>
        <xdr:cNvPr id="6145" name="AutoShape 1" descr="別ウィンドウで開く">
          <a:hlinkClick xmlns:r="http://schemas.openxmlformats.org/officeDocument/2006/relationships" r:id="rId1" tgtFrame="_blank"/>
          <a:extLst>
            <a:ext uri="{FF2B5EF4-FFF2-40B4-BE49-F238E27FC236}">
              <a16:creationId xmlns:a16="http://schemas.microsoft.com/office/drawing/2014/main" id="{0106BE4C-91CD-62DE-7BB9-1B1B4F0A6907}"/>
            </a:ext>
          </a:extLst>
        </xdr:cNvPr>
        <xdr:cNvSpPr>
          <a:spLocks noChangeAspect="1" noChangeArrowheads="1"/>
        </xdr:cNvSpPr>
      </xdr:nvSpPr>
      <xdr:spPr bwMode="auto">
        <a:xfrm>
          <a:off x="2667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v.jp.ricoh.com/-/Media/Ricoh/Sites/jp_ricoh/sustainability/environment/management/iso/pdf/RMC_061-23-E1-0080-R1-L.pdf" TargetMode="External"/><Relationship Id="rId3" Type="http://schemas.openxmlformats.org/officeDocument/2006/relationships/hyperlink" Target="https://jp.ricoh.com/-/Media/Ricoh/Sites/jp_ricoh/sustainability/environment/management/iso/pdf/SRD_CN1820330.01.pdf" TargetMode="External"/><Relationship Id="rId7" Type="http://schemas.openxmlformats.org/officeDocument/2006/relationships/hyperlink" Target="https://prv.jp.ricoh.com/-/Media/Ricoh/Sites/jp_ricoh/sustainability/environment/management/iso/pdf/RMT_EMS765926.pdf" TargetMode="External"/><Relationship Id="rId2" Type="http://schemas.openxmlformats.org/officeDocument/2006/relationships/hyperlink" Target="https://jp.ricoh.com/sustainability/environment/management/iso" TargetMode="External"/><Relationship Id="rId1" Type="http://schemas.openxmlformats.org/officeDocument/2006/relationships/hyperlink" Target="https://jp.ricoh.com/-/Media/Ricoh/Sites/jp_ricoh/sustainability/environment/management/iso/pdf/rcl_ISO14001_.pdf?240708" TargetMode="External"/><Relationship Id="rId6" Type="http://schemas.openxmlformats.org/officeDocument/2006/relationships/hyperlink" Target="https://jp.ricoh.com/-/Media/Ricoh/Sites/jp_ricoh/sustainability/environment/management/iso/pdf/RPL_2435.pdf" TargetMode="External"/><Relationship Id="rId11" Type="http://schemas.openxmlformats.org/officeDocument/2006/relationships/drawing" Target="../drawings/drawing1.xml"/><Relationship Id="rId5" Type="http://schemas.openxmlformats.org/officeDocument/2006/relationships/hyperlink" Target="https://jp.ricoh.com/-/Media/Ricoh/Sites/jp_ricoh/sustainability/environment/management/iso/pdf/RIF_N199714029.15.pdf" TargetMode="External"/><Relationship Id="rId10" Type="http://schemas.openxmlformats.org/officeDocument/2006/relationships/printerSettings" Target="../printerSettings/printerSettings2.bin"/><Relationship Id="rId4" Type="http://schemas.openxmlformats.org/officeDocument/2006/relationships/hyperlink" Target="https://jp.ricoh.com/sustainability/environment/management/iso" TargetMode="External"/><Relationship Id="rId9" Type="http://schemas.openxmlformats.org/officeDocument/2006/relationships/hyperlink" Target="https://jp.ricoh.com/sustainability/verific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hgprotocol.org/standards/scope-3-standard" TargetMode="External"/><Relationship Id="rId3" Type="http://schemas.openxmlformats.org/officeDocument/2006/relationships/hyperlink" Target="https://jp.ricoh.com/sustainability/verification" TargetMode="External"/><Relationship Id="rId7" Type="http://schemas.openxmlformats.org/officeDocument/2006/relationships/hyperlink" Target="https://www.env.go.jp/earth/ondanka/supply_chain/gvc/" TargetMode="External"/><Relationship Id="rId12" Type="http://schemas.openxmlformats.org/officeDocument/2006/relationships/printerSettings" Target="../printerSettings/printerSettings3.bin"/><Relationship Id="rId2" Type="http://schemas.openxmlformats.org/officeDocument/2006/relationships/hyperlink" Target="https://www.env.go.jp/earth/ondanka/supply_chain/gvc/" TargetMode="External"/><Relationship Id="rId1" Type="http://schemas.openxmlformats.org/officeDocument/2006/relationships/hyperlink" Target="https://ghgprotocol.org/standards/scope-3-standard" TargetMode="External"/><Relationship Id="rId6" Type="http://schemas.openxmlformats.org/officeDocument/2006/relationships/hyperlink" Target="https://ghgprotocol.org/standards/scope-3-standard" TargetMode="External"/><Relationship Id="rId11" Type="http://schemas.openxmlformats.org/officeDocument/2006/relationships/hyperlink" Target="https://www.ricoh.com/sustainability/-/media/Ricoh/Sites/com/sustainability/data/PDF/CDP_Water%20Security_web.pdf" TargetMode="External"/><Relationship Id="rId5" Type="http://schemas.openxmlformats.org/officeDocument/2006/relationships/hyperlink" Target="https://www.env.go.jp/earth/ondanka/supply_chain/gvc/" TargetMode="External"/><Relationship Id="rId10" Type="http://schemas.openxmlformats.org/officeDocument/2006/relationships/hyperlink" Target="https://www.ricoh.com/-/media/Ricoh/Sites/com/sustainability/data/PDF/CDP_Climate%20Change_web.pdf" TargetMode="External"/><Relationship Id="rId4" Type="http://schemas.openxmlformats.org/officeDocument/2006/relationships/hyperlink" Target="https://ghgprotocol.org/standards/scope-3-standard" TargetMode="External"/><Relationship Id="rId9" Type="http://schemas.openxmlformats.org/officeDocument/2006/relationships/hyperlink" Target="https://www.env.go.jp/earth/ondanka/supply_chain/gvc/"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jp.ricoh.com/sustainability/verific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jp.ricoh.com/sustainability/verific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pa.gov/toxics-release-inventory-tri-program" TargetMode="External"/><Relationship Id="rId2" Type="http://schemas.openxmlformats.org/officeDocument/2006/relationships/hyperlink" Target="https://www.env.go.jp/en/chemi/prtr/prtr.html" TargetMode="External"/><Relationship Id="rId1" Type="http://schemas.openxmlformats.org/officeDocument/2006/relationships/hyperlink" Target="https://ghgprotocol.org/calculation-tools" TargetMode="External"/><Relationship Id="rId6" Type="http://schemas.openxmlformats.org/officeDocument/2006/relationships/printerSettings" Target="../printerSettings/printerSettings9.bin"/><Relationship Id="rId5" Type="http://schemas.openxmlformats.org/officeDocument/2006/relationships/hyperlink" Target="https://www.env.go.jp/en/chemi/prtr/prtr.html" TargetMode="External"/><Relationship Id="rId4" Type="http://schemas.openxmlformats.org/officeDocument/2006/relationships/hyperlink" Target="https://ec.europa.eu/environment/industry/stationary/e-prtr/legislati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1E4B-7CBE-4E0B-BA5B-C7541A57E580}">
  <sheetPr>
    <tabColor rgb="FF002060"/>
  </sheetPr>
  <dimension ref="A2:C12"/>
  <sheetViews>
    <sheetView showGridLines="0" tabSelected="1" zoomScaleNormal="100" zoomScaleSheetLayoutView="130" workbookViewId="0"/>
  </sheetViews>
  <sheetFormatPr defaultColWidth="8.78515625" defaultRowHeight="19.5" x14ac:dyDescent="0.35"/>
  <cols>
    <col min="1" max="1" width="3.78515625" style="57" customWidth="1"/>
    <col min="2" max="2" width="56.35546875" style="57" customWidth="1"/>
    <col min="3" max="16384" width="8.78515625" style="57"/>
  </cols>
  <sheetData>
    <row r="2" spans="1:3" s="59" customFormat="1" ht="42.75" customHeight="1" x14ac:dyDescent="0.35">
      <c r="A2" s="58"/>
      <c r="B2" s="119" t="s">
        <v>0</v>
      </c>
    </row>
    <row r="3" spans="1:3" ht="22" x14ac:dyDescent="0.35">
      <c r="B3" s="116"/>
    </row>
    <row r="4" spans="1:3" ht="25.15" customHeight="1" x14ac:dyDescent="0.35">
      <c r="B4" s="132" t="s">
        <v>1</v>
      </c>
    </row>
    <row r="5" spans="1:3" ht="25.15" customHeight="1" x14ac:dyDescent="0.35">
      <c r="B5" s="132" t="s">
        <v>2</v>
      </c>
    </row>
    <row r="6" spans="1:3" ht="25.15" customHeight="1" x14ac:dyDescent="0.35">
      <c r="B6" s="132" t="s">
        <v>3</v>
      </c>
    </row>
    <row r="7" spans="1:3" ht="25.15" customHeight="1" x14ac:dyDescent="0.35">
      <c r="B7" s="132" t="s">
        <v>4</v>
      </c>
    </row>
    <row r="8" spans="1:3" ht="25.15" customHeight="1" x14ac:dyDescent="0.35">
      <c r="B8" s="132" t="s">
        <v>5</v>
      </c>
    </row>
    <row r="9" spans="1:3" ht="25.15" customHeight="1" x14ac:dyDescent="0.35">
      <c r="B9" s="188" t="s">
        <v>6</v>
      </c>
    </row>
    <row r="10" spans="1:3" ht="25.15" customHeight="1" x14ac:dyDescent="0.35">
      <c r="B10" s="132" t="s">
        <v>7</v>
      </c>
    </row>
    <row r="11" spans="1:3" ht="25.15" customHeight="1" x14ac:dyDescent="0.35">
      <c r="B11" s="118" t="s">
        <v>8</v>
      </c>
      <c r="C11" s="118"/>
    </row>
    <row r="12" spans="1:3" ht="25.15" customHeight="1" x14ac:dyDescent="0.35"/>
  </sheetData>
  <sheetProtection algorithmName="SHA-512" hashValue="gOZP8KCZEm4imD6Zj79242dXZpjykWshaF+ynTxGMAqCF6THuo+wTNvjZRSyzFU+3buJ1076IYHtro1/CBuDUA==" saltValue="pFFQNdEkfse1U5aYRrCdAw==" spinCount="100000" sheet="1" objects="1" scenarios="1"/>
  <phoneticPr fontId="4"/>
  <hyperlinks>
    <hyperlink ref="B4" location="'Management 環境マネジメント'!A1" display="Environmental Management 環境マネジメント" xr:uid="{FAF4AA3A-7509-4264-B715-09614E15D086}"/>
    <hyperlink ref="B5" location="'Energy Conservation 省エネ'!A1" display="Energy Conservation/Prevention of Global Warming 省エネ・温暖化防止" xr:uid="{A10941A0-27A7-4976-9846-32DCBBF262CA}"/>
    <hyperlink ref="B6" location="'Resource Conservation 省資源'!Print_Titles" display="Resource Conservation / Recycling 省資源・リサイクル" xr:uid="{91FC75DA-959F-45FB-A5F5-0FC39B71EE0D}"/>
    <hyperlink ref="B7" location="'Pollution Prevention 汚染予防'!Print_Area" display="Pollution Prevention 汚染予防" xr:uid="{BD0799CE-0516-4E17-9631-DE5F2D4D3147}"/>
    <hyperlink ref="B8" location="'Biodiversity 生物多様性保全'!Print_Area" display="Conservation of Biodiversity 生物多様性保全" xr:uid="{3C998AD2-1193-46D8-8B85-D26F00E2C311}"/>
    <hyperlink ref="B10" location="'PRTR Substances by BusPRTR'!Print_Area" display="PRTR Substances by Business Sites: FY2024 PRTRサイト別データ" xr:uid="{B075B0D4-E43C-44CC-ACAA-B3C90F3B868E}"/>
    <hyperlink ref="B11" location="EPEAT!A1" display="Disclosure for EPEAT EPEAT関連情報開示（英語のみ）" xr:uid="{910AD174-7FA5-4B72-A551-CCB69B84F9ED}"/>
    <hyperlink ref="B9" location="'Business Sites FY2024 事業所別 '!Print_Area" display="By Business Sites (production sites and group companies)　FY2024 事業所別データ　2024年度" xr:uid="{6FF27CE6-E735-4251-812D-AAB4CEEE5C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50C-C349-4000-B5B7-1570F5BD14CA}">
  <sheetPr>
    <tabColor rgb="FF008080"/>
  </sheetPr>
  <dimension ref="B1:K82"/>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sheetView>
  </sheetViews>
  <sheetFormatPr defaultColWidth="8.85546875" defaultRowHeight="18" customHeight="1" x14ac:dyDescent="0.35"/>
  <cols>
    <col min="1" max="1" width="3.140625" style="2" customWidth="1"/>
    <col min="2" max="2" width="15.2109375" style="2" customWidth="1"/>
    <col min="3" max="3" width="63.42578125" style="2" customWidth="1"/>
    <col min="4" max="4" width="66.640625" style="2" customWidth="1"/>
    <col min="5" max="5" width="23.640625" style="3" customWidth="1"/>
    <col min="6" max="9" width="14.42578125" style="4" customWidth="1"/>
    <col min="10" max="10" width="10.640625" style="221" customWidth="1"/>
    <col min="11" max="11" width="10" style="2" customWidth="1"/>
    <col min="12" max="16384" width="8.85546875" style="2"/>
  </cols>
  <sheetData>
    <row r="1" spans="2:10" ht="30.65" customHeight="1" x14ac:dyDescent="0.35">
      <c r="B1" s="1" t="s">
        <v>10</v>
      </c>
      <c r="I1" s="120" t="s">
        <v>9</v>
      </c>
      <c r="J1" s="217"/>
    </row>
    <row r="2" spans="2:10" ht="30.65" customHeight="1" x14ac:dyDescent="0.35">
      <c r="B2" s="1" t="s">
        <v>589</v>
      </c>
      <c r="C2" s="1"/>
      <c r="G2" s="5"/>
      <c r="H2" s="5"/>
      <c r="I2" s="117" t="s">
        <v>11</v>
      </c>
      <c r="J2" s="218"/>
    </row>
    <row r="3" spans="2:10" ht="30.65" customHeight="1" x14ac:dyDescent="0.35">
      <c r="B3" s="35" t="s">
        <v>118</v>
      </c>
      <c r="C3" s="1"/>
      <c r="G3" s="5"/>
      <c r="H3" s="5"/>
      <c r="I3" s="5" t="s">
        <v>12</v>
      </c>
      <c r="J3" s="20"/>
    </row>
    <row r="4" spans="2:10" ht="23.5" customHeight="1" x14ac:dyDescent="0.35">
      <c r="B4" s="35"/>
      <c r="C4" s="1"/>
      <c r="G4" s="5"/>
      <c r="H4" s="5"/>
      <c r="I4" s="5"/>
      <c r="J4" s="20"/>
    </row>
    <row r="5" spans="2:10" ht="23.15" customHeight="1" x14ac:dyDescent="0.35">
      <c r="B5" s="230" t="s">
        <v>13</v>
      </c>
      <c r="C5" s="1"/>
      <c r="G5" s="5"/>
      <c r="H5" s="5"/>
      <c r="I5" s="5"/>
      <c r="J5" s="20"/>
    </row>
    <row r="6" spans="2:10" ht="35.15" customHeight="1" x14ac:dyDescent="0.35">
      <c r="B6" s="496"/>
      <c r="C6" s="497"/>
      <c r="D6" s="497"/>
      <c r="E6" s="60" t="s">
        <v>14</v>
      </c>
      <c r="F6" s="26" t="s">
        <v>15</v>
      </c>
      <c r="G6" s="70" t="s">
        <v>16</v>
      </c>
      <c r="H6" s="490" t="s">
        <v>17</v>
      </c>
      <c r="I6" s="484" t="s">
        <v>18</v>
      </c>
      <c r="J6" s="219"/>
    </row>
    <row r="7" spans="2:10" ht="20.149999999999999" customHeight="1" x14ac:dyDescent="0.35">
      <c r="B7" s="498" t="s">
        <v>21</v>
      </c>
      <c r="C7" s="499"/>
      <c r="D7" s="500"/>
      <c r="E7" s="482" t="s">
        <v>22</v>
      </c>
      <c r="F7" s="14">
        <v>0</v>
      </c>
      <c r="G7" s="14">
        <v>0</v>
      </c>
      <c r="H7" s="229">
        <v>0</v>
      </c>
      <c r="I7" s="241">
        <v>0</v>
      </c>
      <c r="J7" s="220"/>
    </row>
    <row r="8" spans="2:10" ht="20.149999999999999" customHeight="1" x14ac:dyDescent="0.35">
      <c r="B8" s="501"/>
      <c r="C8" s="502"/>
      <c r="D8" s="503"/>
      <c r="E8" s="482" t="s">
        <v>23</v>
      </c>
      <c r="F8" s="14">
        <v>0</v>
      </c>
      <c r="G8" s="14">
        <v>0</v>
      </c>
      <c r="H8" s="229">
        <v>0</v>
      </c>
      <c r="I8" s="241">
        <v>0</v>
      </c>
      <c r="J8" s="220"/>
    </row>
    <row r="9" spans="2:10" ht="18" customHeight="1" x14ac:dyDescent="0.35">
      <c r="F9" s="18"/>
      <c r="G9" s="18"/>
      <c r="H9" s="18"/>
      <c r="I9" s="18"/>
      <c r="J9" s="20"/>
    </row>
    <row r="10" spans="2:10" ht="18" customHeight="1" x14ac:dyDescent="0.35">
      <c r="F10" s="18"/>
      <c r="G10" s="18"/>
      <c r="H10" s="18"/>
      <c r="I10" s="18"/>
      <c r="J10" s="20"/>
    </row>
    <row r="11" spans="2:10" ht="18" customHeight="1" x14ac:dyDescent="0.35">
      <c r="B11" s="230" t="s">
        <v>24</v>
      </c>
      <c r="C11" s="6"/>
    </row>
    <row r="12" spans="2:10" ht="400" customHeight="1" x14ac:dyDescent="0.35">
      <c r="B12" s="6"/>
      <c r="C12" s="6"/>
    </row>
    <row r="13" spans="2:10" ht="35.15" customHeight="1" x14ac:dyDescent="0.35">
      <c r="B13" s="24"/>
      <c r="C13" s="27"/>
      <c r="D13" s="493"/>
      <c r="E13" s="60" t="s">
        <v>14</v>
      </c>
      <c r="F13" s="26" t="s">
        <v>15</v>
      </c>
      <c r="G13" s="70" t="s">
        <v>16</v>
      </c>
      <c r="H13" s="483" t="s">
        <v>17</v>
      </c>
      <c r="I13" s="484" t="s">
        <v>18</v>
      </c>
      <c r="J13" s="222"/>
    </row>
    <row r="14" spans="2:10" ht="20.149999999999999" customHeight="1" x14ac:dyDescent="0.35">
      <c r="B14" s="504" t="s">
        <v>25</v>
      </c>
      <c r="C14" s="504" t="s">
        <v>590</v>
      </c>
      <c r="D14" s="235" t="s">
        <v>26</v>
      </c>
      <c r="E14" s="236" t="s">
        <v>27</v>
      </c>
      <c r="F14" s="14">
        <v>196</v>
      </c>
      <c r="G14" s="14">
        <v>198</v>
      </c>
      <c r="H14" s="229">
        <v>178</v>
      </c>
      <c r="I14" s="14">
        <v>183</v>
      </c>
      <c r="J14" s="223"/>
    </row>
    <row r="15" spans="2:10" ht="20.149999999999999" customHeight="1" x14ac:dyDescent="0.35">
      <c r="B15" s="505"/>
      <c r="C15" s="505"/>
      <c r="D15" s="235" t="s">
        <v>28</v>
      </c>
      <c r="E15" s="236" t="s">
        <v>27</v>
      </c>
      <c r="F15" s="14">
        <v>46</v>
      </c>
      <c r="G15" s="14">
        <v>52</v>
      </c>
      <c r="H15" s="229">
        <v>54</v>
      </c>
      <c r="I15" s="14">
        <v>53</v>
      </c>
      <c r="J15" s="223"/>
    </row>
    <row r="16" spans="2:10" ht="20.149999999999999" customHeight="1" x14ac:dyDescent="0.35">
      <c r="B16" s="505"/>
      <c r="C16" s="505"/>
      <c r="D16" s="235" t="s">
        <v>29</v>
      </c>
      <c r="E16" s="236" t="s">
        <v>30</v>
      </c>
      <c r="F16" s="14">
        <v>44</v>
      </c>
      <c r="G16" s="14">
        <v>45</v>
      </c>
      <c r="H16" s="229">
        <v>55</v>
      </c>
      <c r="I16" s="14">
        <v>53</v>
      </c>
      <c r="J16" s="223"/>
    </row>
    <row r="17" spans="2:10" ht="20.149999999999999" customHeight="1" x14ac:dyDescent="0.35">
      <c r="B17" s="505"/>
      <c r="C17" s="506"/>
      <c r="D17" s="235" t="s">
        <v>31</v>
      </c>
      <c r="E17" s="236" t="s">
        <v>30</v>
      </c>
      <c r="F17" s="14">
        <v>19</v>
      </c>
      <c r="G17" s="14">
        <v>25</v>
      </c>
      <c r="H17" s="229">
        <v>16</v>
      </c>
      <c r="I17" s="14">
        <v>18</v>
      </c>
      <c r="J17" s="223"/>
    </row>
    <row r="18" spans="2:10" ht="20.149999999999999" customHeight="1" x14ac:dyDescent="0.35">
      <c r="B18" s="505"/>
      <c r="C18" s="504" t="s">
        <v>32</v>
      </c>
      <c r="D18" s="235" t="s">
        <v>33</v>
      </c>
      <c r="E18" s="236" t="s">
        <v>34</v>
      </c>
      <c r="F18" s="14">
        <v>3620.5499274747644</v>
      </c>
      <c r="G18" s="14">
        <v>3631.0814283395416</v>
      </c>
      <c r="H18" s="229">
        <v>3449.1525429620556</v>
      </c>
      <c r="I18" s="14">
        <v>3243.1552403314909</v>
      </c>
      <c r="J18" s="224" t="s">
        <v>35</v>
      </c>
    </row>
    <row r="19" spans="2:10" ht="20.149999999999999" customHeight="1" x14ac:dyDescent="0.35">
      <c r="B19" s="505"/>
      <c r="C19" s="505"/>
      <c r="D19" s="235" t="s">
        <v>36</v>
      </c>
      <c r="E19" s="236" t="s">
        <v>592</v>
      </c>
      <c r="F19" s="14">
        <v>3473.1723370000009</v>
      </c>
      <c r="G19" s="14">
        <v>3498.6796229999982</v>
      </c>
      <c r="H19" s="229">
        <v>3451.2820509999997</v>
      </c>
      <c r="I19" s="14">
        <v>3272.9325540000027</v>
      </c>
      <c r="J19" s="224" t="s">
        <v>35</v>
      </c>
    </row>
    <row r="20" spans="2:10" ht="20.149999999999999" customHeight="1" x14ac:dyDescent="0.35">
      <c r="B20" s="505"/>
      <c r="C20" s="505"/>
      <c r="D20" s="235" t="s">
        <v>37</v>
      </c>
      <c r="E20" s="236" t="s">
        <v>592</v>
      </c>
      <c r="F20" s="14">
        <v>231.13937100000001</v>
      </c>
      <c r="G20" s="14">
        <v>249.76251999999997</v>
      </c>
      <c r="H20" s="229">
        <v>251.67000099999998</v>
      </c>
      <c r="I20" s="14">
        <v>206.391884</v>
      </c>
      <c r="J20" s="224" t="s">
        <v>35</v>
      </c>
    </row>
    <row r="21" spans="2:10" ht="20.149999999999999" customHeight="1" x14ac:dyDescent="0.35">
      <c r="B21" s="505"/>
      <c r="C21" s="506"/>
      <c r="D21" s="235" t="s">
        <v>38</v>
      </c>
      <c r="E21" s="236" t="s">
        <v>39</v>
      </c>
      <c r="F21" s="14">
        <v>1389.6171960000011</v>
      </c>
      <c r="G21" s="14">
        <v>1352.535519</v>
      </c>
      <c r="H21" s="229">
        <v>1032.6129920000078</v>
      </c>
      <c r="I21" s="14">
        <v>1208.1479280000078</v>
      </c>
      <c r="J21" s="225"/>
    </row>
    <row r="22" spans="2:10" ht="20.149999999999999" customHeight="1" x14ac:dyDescent="0.35">
      <c r="B22" s="505"/>
      <c r="C22" s="235" t="s">
        <v>40</v>
      </c>
      <c r="D22" s="235" t="s">
        <v>41</v>
      </c>
      <c r="E22" s="236" t="s">
        <v>42</v>
      </c>
      <c r="F22" s="14">
        <v>158</v>
      </c>
      <c r="G22" s="14">
        <v>160</v>
      </c>
      <c r="H22" s="229">
        <v>148</v>
      </c>
      <c r="I22" s="14">
        <v>83</v>
      </c>
      <c r="J22" s="225"/>
    </row>
    <row r="23" spans="2:10" ht="20.149999999999999" customHeight="1" x14ac:dyDescent="0.35">
      <c r="B23" s="505"/>
      <c r="C23" s="235" t="s">
        <v>43</v>
      </c>
      <c r="D23" s="235" t="s">
        <v>44</v>
      </c>
      <c r="E23" s="236" t="s">
        <v>45</v>
      </c>
      <c r="F23" s="14">
        <f>+G23/G35*F35</f>
        <v>291.125</v>
      </c>
      <c r="G23" s="14">
        <v>289</v>
      </c>
      <c r="H23" s="229">
        <v>272</v>
      </c>
      <c r="I23" s="14">
        <v>390</v>
      </c>
      <c r="J23" s="225"/>
    </row>
    <row r="24" spans="2:10" ht="32.25" customHeight="1" x14ac:dyDescent="0.35">
      <c r="B24" s="506"/>
      <c r="C24" s="235" t="s">
        <v>46</v>
      </c>
      <c r="D24" s="235" t="s">
        <v>47</v>
      </c>
      <c r="E24" s="236" t="s">
        <v>30</v>
      </c>
      <c r="F24" s="14">
        <v>10</v>
      </c>
      <c r="G24" s="14">
        <v>14</v>
      </c>
      <c r="H24" s="229">
        <v>16</v>
      </c>
      <c r="I24" s="14">
        <v>18</v>
      </c>
      <c r="J24" s="225"/>
    </row>
    <row r="25" spans="2:10" ht="34.5" customHeight="1" x14ac:dyDescent="0.35">
      <c r="B25" s="504" t="s">
        <v>48</v>
      </c>
      <c r="C25" s="235" t="s">
        <v>591</v>
      </c>
      <c r="D25" s="235" t="s">
        <v>49</v>
      </c>
      <c r="E25" s="236" t="s">
        <v>50</v>
      </c>
      <c r="F25" s="14">
        <v>924</v>
      </c>
      <c r="G25" s="14">
        <v>992</v>
      </c>
      <c r="H25" s="229">
        <v>865</v>
      </c>
      <c r="I25" s="237">
        <v>856</v>
      </c>
      <c r="J25" s="224" t="s">
        <v>35</v>
      </c>
    </row>
    <row r="26" spans="2:10" ht="20.149999999999999" customHeight="1" x14ac:dyDescent="0.35">
      <c r="B26" s="505"/>
      <c r="C26" s="504" t="s">
        <v>32</v>
      </c>
      <c r="D26" s="235" t="s">
        <v>49</v>
      </c>
      <c r="E26" s="236" t="s">
        <v>50</v>
      </c>
      <c r="F26" s="14">
        <v>291.055984193266</v>
      </c>
      <c r="G26" s="14">
        <v>273.61104917649618</v>
      </c>
      <c r="H26" s="229">
        <v>252.84076171425477</v>
      </c>
      <c r="I26" s="14">
        <v>196.6193185933756</v>
      </c>
      <c r="J26" s="224" t="s">
        <v>35</v>
      </c>
    </row>
    <row r="27" spans="2:10" ht="36.75" customHeight="1" x14ac:dyDescent="0.35">
      <c r="B27" s="505"/>
      <c r="C27" s="505"/>
      <c r="D27" s="235" t="s">
        <v>51</v>
      </c>
      <c r="E27" s="236" t="s">
        <v>39</v>
      </c>
      <c r="F27" s="14">
        <v>561.51005499999997</v>
      </c>
      <c r="G27" s="14">
        <v>736.22764599999914</v>
      </c>
      <c r="H27" s="229">
        <v>531.88647899999899</v>
      </c>
      <c r="I27" s="14">
        <v>730.37665099999958</v>
      </c>
      <c r="J27" s="225"/>
    </row>
    <row r="28" spans="2:10" ht="20.149999999999999" customHeight="1" x14ac:dyDescent="0.35">
      <c r="B28" s="505"/>
      <c r="C28" s="505"/>
      <c r="D28" s="235" t="s">
        <v>52</v>
      </c>
      <c r="E28" s="236" t="s">
        <v>39</v>
      </c>
      <c r="F28" s="14">
        <v>46.5</v>
      </c>
      <c r="G28" s="14">
        <v>53.6</v>
      </c>
      <c r="H28" s="238">
        <v>50.6</v>
      </c>
      <c r="I28" s="239">
        <v>45.1</v>
      </c>
      <c r="J28" s="225"/>
    </row>
    <row r="29" spans="2:10" ht="20.149999999999999" customHeight="1" x14ac:dyDescent="0.35">
      <c r="B29" s="505"/>
      <c r="C29" s="505"/>
      <c r="D29" s="235" t="s">
        <v>53</v>
      </c>
      <c r="E29" s="236" t="s">
        <v>39</v>
      </c>
      <c r="F29" s="14">
        <v>3.7</v>
      </c>
      <c r="G29" s="14">
        <v>3.2</v>
      </c>
      <c r="H29" s="238">
        <v>4.0999999999999996</v>
      </c>
      <c r="I29" s="239">
        <v>3.8</v>
      </c>
      <c r="J29" s="225"/>
    </row>
    <row r="30" spans="2:10" ht="20.149999999999999" customHeight="1" x14ac:dyDescent="0.35">
      <c r="B30" s="505"/>
      <c r="C30" s="505"/>
      <c r="D30" s="235" t="s">
        <v>54</v>
      </c>
      <c r="E30" s="236" t="s">
        <v>592</v>
      </c>
      <c r="F30" s="240">
        <v>2645.6249549999993</v>
      </c>
      <c r="G30" s="14">
        <v>2819.8697279999997</v>
      </c>
      <c r="H30" s="229">
        <v>2491.4445769999993</v>
      </c>
      <c r="I30" s="14">
        <v>2410.3410900000008</v>
      </c>
      <c r="J30" s="224" t="s">
        <v>35</v>
      </c>
    </row>
    <row r="31" spans="2:10" ht="20.149999999999999" customHeight="1" x14ac:dyDescent="0.35">
      <c r="B31" s="505"/>
      <c r="C31" s="505"/>
      <c r="D31" s="235" t="s">
        <v>55</v>
      </c>
      <c r="E31" s="236" t="s">
        <v>39</v>
      </c>
      <c r="F31" s="14">
        <v>3</v>
      </c>
      <c r="G31" s="14">
        <v>6</v>
      </c>
      <c r="H31" s="238">
        <v>5.4</v>
      </c>
      <c r="I31" s="239">
        <v>5.7</v>
      </c>
      <c r="J31" s="225"/>
    </row>
    <row r="32" spans="2:10" ht="20.149999999999999" customHeight="1" x14ac:dyDescent="0.35">
      <c r="B32" s="505"/>
      <c r="C32" s="505"/>
      <c r="D32" s="235" t="s">
        <v>56</v>
      </c>
      <c r="E32" s="236" t="s">
        <v>30</v>
      </c>
      <c r="F32" s="14">
        <v>62</v>
      </c>
      <c r="G32" s="14">
        <v>66</v>
      </c>
      <c r="H32" s="229">
        <v>59</v>
      </c>
      <c r="I32" s="14">
        <v>54</v>
      </c>
      <c r="J32" s="224" t="s">
        <v>35</v>
      </c>
    </row>
    <row r="33" spans="2:11" ht="22.5" customHeight="1" x14ac:dyDescent="0.35">
      <c r="B33" s="505"/>
      <c r="C33" s="506"/>
      <c r="D33" s="235" t="s">
        <v>57</v>
      </c>
      <c r="E33" s="236" t="s">
        <v>30</v>
      </c>
      <c r="F33" s="239">
        <v>0.22500000000000001</v>
      </c>
      <c r="G33" s="239">
        <v>0.27</v>
      </c>
      <c r="H33" s="238">
        <v>0.20399999999999999</v>
      </c>
      <c r="I33" s="239">
        <v>0.17599999999999999</v>
      </c>
      <c r="J33" s="224" t="s">
        <v>35</v>
      </c>
    </row>
    <row r="34" spans="2:11" ht="20.149999999999999" customHeight="1" x14ac:dyDescent="0.35">
      <c r="B34" s="505"/>
      <c r="C34" s="235" t="s">
        <v>40</v>
      </c>
      <c r="D34" s="235" t="s">
        <v>58</v>
      </c>
      <c r="E34" s="236" t="s">
        <v>50</v>
      </c>
      <c r="F34" s="14">
        <v>479</v>
      </c>
      <c r="G34" s="14">
        <v>476</v>
      </c>
      <c r="H34" s="229">
        <v>465</v>
      </c>
      <c r="I34" s="14">
        <v>221</v>
      </c>
      <c r="J34" s="224" t="s">
        <v>35</v>
      </c>
    </row>
    <row r="35" spans="2:11" ht="19.5" customHeight="1" x14ac:dyDescent="0.35">
      <c r="B35" s="506"/>
      <c r="C35" s="235" t="s">
        <v>59</v>
      </c>
      <c r="D35" s="235" t="s">
        <v>58</v>
      </c>
      <c r="E35" s="236" t="s">
        <v>50</v>
      </c>
      <c r="F35" s="14">
        <v>137</v>
      </c>
      <c r="G35" s="14">
        <v>136</v>
      </c>
      <c r="H35" s="229">
        <v>120</v>
      </c>
      <c r="I35" s="14">
        <v>170</v>
      </c>
      <c r="J35" s="224" t="s">
        <v>35</v>
      </c>
    </row>
    <row r="36" spans="2:11" customFormat="1" ht="29.25" customHeight="1" x14ac:dyDescent="0.35">
      <c r="B36" s="509" t="s">
        <v>576</v>
      </c>
      <c r="C36" s="509"/>
      <c r="D36" s="509"/>
      <c r="E36" s="509"/>
      <c r="F36" s="509"/>
      <c r="G36" s="509"/>
      <c r="H36" s="509"/>
      <c r="I36" s="509"/>
      <c r="J36" s="226"/>
    </row>
    <row r="38" spans="2:11" ht="84" customHeight="1" x14ac:dyDescent="0.35">
      <c r="B38" s="508" t="s">
        <v>593</v>
      </c>
      <c r="C38" s="508"/>
      <c r="D38" s="508"/>
      <c r="E38" s="508"/>
      <c r="F38" s="508"/>
      <c r="G38" s="508"/>
      <c r="H38" s="508"/>
      <c r="I38" s="133"/>
      <c r="J38" s="227"/>
      <c r="K38" s="6"/>
    </row>
    <row r="39" spans="2:11" ht="100" customHeight="1" x14ac:dyDescent="0.35">
      <c r="B39" s="515" t="s">
        <v>113</v>
      </c>
      <c r="C39" s="515"/>
      <c r="D39" s="515"/>
      <c r="E39" s="515"/>
      <c r="F39" s="515"/>
      <c r="G39" s="515"/>
      <c r="H39" s="515"/>
      <c r="I39" s="134"/>
      <c r="J39" s="228"/>
    </row>
    <row r="40" spans="2:11" ht="72" customHeight="1" x14ac:dyDescent="0.35">
      <c r="B40" s="512" t="s">
        <v>594</v>
      </c>
      <c r="C40" s="508"/>
      <c r="D40" s="508"/>
      <c r="E40" s="508"/>
      <c r="F40" s="508"/>
      <c r="G40" s="508"/>
      <c r="H40" s="508"/>
      <c r="I40" s="133"/>
      <c r="J40" s="227"/>
    </row>
    <row r="41" spans="2:11" ht="165.65" customHeight="1" x14ac:dyDescent="0.35">
      <c r="B41" s="512" t="s">
        <v>595</v>
      </c>
      <c r="C41" s="512"/>
      <c r="D41" s="512"/>
      <c r="E41" s="512"/>
      <c r="F41" s="512"/>
      <c r="G41" s="512"/>
      <c r="H41" s="512"/>
      <c r="I41" s="133"/>
      <c r="J41" s="227"/>
      <c r="K41" s="6"/>
    </row>
    <row r="42" spans="2:11" ht="103" customHeight="1" x14ac:dyDescent="0.35">
      <c r="B42" s="508" t="s">
        <v>114</v>
      </c>
      <c r="C42" s="508"/>
      <c r="D42" s="508"/>
      <c r="E42" s="508"/>
      <c r="F42" s="508"/>
      <c r="G42" s="508"/>
      <c r="H42" s="508"/>
      <c r="I42" s="133"/>
      <c r="J42" s="227"/>
    </row>
    <row r="44" spans="2:11" ht="17.5" customHeight="1" x14ac:dyDescent="0.35">
      <c r="B44" s="177"/>
      <c r="C44" s="177"/>
      <c r="D44" s="177"/>
      <c r="E44" s="177"/>
      <c r="F44" s="177"/>
      <c r="G44" s="177"/>
      <c r="H44" s="177"/>
      <c r="I44" s="177"/>
      <c r="J44" s="227"/>
    </row>
    <row r="45" spans="2:11" ht="18" customHeight="1" x14ac:dyDescent="0.35">
      <c r="B45" s="230" t="s">
        <v>588</v>
      </c>
    </row>
    <row r="46" spans="2:11" ht="18" customHeight="1" x14ac:dyDescent="0.35">
      <c r="B46" s="2" t="s">
        <v>60</v>
      </c>
    </row>
    <row r="47" spans="2:11" ht="18" customHeight="1" x14ac:dyDescent="0.35">
      <c r="B47" s="2" t="s">
        <v>61</v>
      </c>
    </row>
    <row r="48" spans="2:11" ht="18" customHeight="1" x14ac:dyDescent="0.35">
      <c r="B48" s="2" t="s">
        <v>62</v>
      </c>
    </row>
    <row r="49" spans="2:10" ht="18" customHeight="1" x14ac:dyDescent="0.35">
      <c r="B49" s="2" t="s">
        <v>63</v>
      </c>
    </row>
    <row r="50" spans="2:10" ht="15.65" customHeight="1" x14ac:dyDescent="0.35">
      <c r="B50" s="6"/>
      <c r="C50"/>
      <c r="D50" s="71"/>
      <c r="E50" s="124"/>
      <c r="F50" s="164"/>
      <c r="G50" s="164"/>
      <c r="H50" s="164"/>
      <c r="I50" s="164"/>
      <c r="J50" s="28"/>
    </row>
    <row r="51" spans="2:10" ht="18.649999999999999" customHeight="1" x14ac:dyDescent="0.35">
      <c r="B51" s="2" t="s">
        <v>64</v>
      </c>
      <c r="C51"/>
      <c r="D51" s="71"/>
      <c r="E51" s="124"/>
      <c r="F51" s="164"/>
      <c r="G51" s="164"/>
      <c r="H51" s="164"/>
      <c r="I51" s="164"/>
      <c r="J51" s="28"/>
    </row>
    <row r="52" spans="2:10" ht="18.649999999999999" customHeight="1" x14ac:dyDescent="0.35">
      <c r="B52" s="2" t="s">
        <v>65</v>
      </c>
      <c r="C52"/>
      <c r="D52" s="71"/>
      <c r="E52" s="124"/>
      <c r="F52" s="164"/>
      <c r="G52" s="164"/>
      <c r="H52" s="164"/>
      <c r="I52" s="164"/>
      <c r="J52" s="28"/>
    </row>
    <row r="53" spans="2:10" ht="18.649999999999999" customHeight="1" x14ac:dyDescent="0.35">
      <c r="B53" s="2" t="s">
        <v>66</v>
      </c>
      <c r="C53"/>
      <c r="D53" s="71"/>
      <c r="E53" s="124"/>
      <c r="F53" s="164"/>
      <c r="G53" s="164"/>
      <c r="H53" s="164"/>
      <c r="I53" s="164"/>
      <c r="J53" s="28"/>
    </row>
    <row r="54" spans="2:10" ht="18.649999999999999" customHeight="1" x14ac:dyDescent="0.35">
      <c r="B54" s="2" t="s">
        <v>67</v>
      </c>
      <c r="C54"/>
      <c r="D54" s="71"/>
      <c r="E54" s="124"/>
      <c r="F54" s="164"/>
      <c r="G54" s="164"/>
      <c r="H54" s="164"/>
      <c r="I54" s="164"/>
      <c r="J54" s="28"/>
    </row>
    <row r="55" spans="2:10" ht="34" customHeight="1" x14ac:dyDescent="0.35">
      <c r="B55" s="510" t="s">
        <v>68</v>
      </c>
      <c r="C55" s="511"/>
      <c r="D55" s="215" t="s">
        <v>69</v>
      </c>
      <c r="E55" s="216" t="s">
        <v>70</v>
      </c>
      <c r="F55" s="216" t="s">
        <v>71</v>
      </c>
      <c r="G55" s="18"/>
      <c r="H55" s="18"/>
      <c r="I55" s="18"/>
      <c r="J55" s="20"/>
    </row>
    <row r="56" spans="2:10" ht="18" customHeight="1" x14ac:dyDescent="0.35">
      <c r="B56" s="518" t="s">
        <v>72</v>
      </c>
      <c r="C56" s="518"/>
      <c r="D56" s="516" t="s">
        <v>73</v>
      </c>
      <c r="E56" s="170" t="s">
        <v>74</v>
      </c>
      <c r="F56" s="145">
        <v>35058</v>
      </c>
      <c r="G56" s="18"/>
      <c r="H56" s="18"/>
      <c r="I56" s="18"/>
      <c r="J56" s="20"/>
    </row>
    <row r="57" spans="2:10" ht="18" customHeight="1" x14ac:dyDescent="0.35">
      <c r="B57" s="507" t="s">
        <v>75</v>
      </c>
      <c r="C57" s="507"/>
      <c r="D57" s="517"/>
      <c r="E57" s="144"/>
      <c r="F57" s="145"/>
      <c r="G57" s="18"/>
      <c r="H57" s="18"/>
      <c r="I57" s="18"/>
      <c r="J57" s="20"/>
    </row>
    <row r="58" spans="2:10" ht="18" customHeight="1" x14ac:dyDescent="0.35">
      <c r="B58" s="507" t="s">
        <v>76</v>
      </c>
      <c r="C58" s="507"/>
      <c r="D58" s="517"/>
      <c r="E58" s="144"/>
      <c r="F58" s="145"/>
      <c r="G58" s="18"/>
      <c r="H58" s="18"/>
      <c r="I58" s="18"/>
      <c r="J58" s="20"/>
    </row>
    <row r="59" spans="2:10" ht="18" customHeight="1" x14ac:dyDescent="0.35">
      <c r="B59" s="507" t="s">
        <v>77</v>
      </c>
      <c r="C59" s="507"/>
      <c r="D59" s="517"/>
      <c r="E59" s="144"/>
      <c r="F59" s="145"/>
      <c r="G59" s="18"/>
      <c r="H59" s="18"/>
      <c r="I59" s="18"/>
      <c r="J59" s="20"/>
    </row>
    <row r="60" spans="2:10" ht="18" customHeight="1" x14ac:dyDescent="0.35">
      <c r="B60" s="507" t="s">
        <v>78</v>
      </c>
      <c r="C60" s="507"/>
      <c r="D60" s="517"/>
      <c r="E60" s="144"/>
      <c r="F60" s="145"/>
      <c r="G60" s="18"/>
      <c r="H60" s="18"/>
      <c r="I60" s="18"/>
      <c r="J60" s="20"/>
    </row>
    <row r="61" spans="2:10" ht="18" customHeight="1" x14ac:dyDescent="0.35">
      <c r="B61" s="507" t="s">
        <v>79</v>
      </c>
      <c r="C61" s="507"/>
      <c r="D61" s="517"/>
      <c r="E61" s="144"/>
      <c r="F61" s="145"/>
      <c r="G61" s="18"/>
      <c r="H61" s="18"/>
      <c r="I61" s="18"/>
      <c r="J61" s="20"/>
    </row>
    <row r="62" spans="2:10" ht="18" customHeight="1" x14ac:dyDescent="0.35">
      <c r="B62" s="507" t="s">
        <v>80</v>
      </c>
      <c r="C62" s="507"/>
      <c r="D62" s="517"/>
      <c r="E62" s="144"/>
      <c r="F62" s="145"/>
      <c r="G62" s="18"/>
      <c r="H62" s="18"/>
      <c r="I62" s="18"/>
      <c r="J62" s="20"/>
    </row>
    <row r="63" spans="2:10" ht="18" customHeight="1" x14ac:dyDescent="0.35">
      <c r="B63" s="507" t="s">
        <v>81</v>
      </c>
      <c r="C63" s="507"/>
      <c r="D63" s="517"/>
      <c r="E63" s="144"/>
      <c r="F63" s="145"/>
      <c r="G63" s="18"/>
      <c r="H63" s="18"/>
      <c r="I63" s="18"/>
      <c r="J63" s="20"/>
    </row>
    <row r="64" spans="2:10" ht="18" customHeight="1" x14ac:dyDescent="0.35">
      <c r="B64" s="507" t="s">
        <v>82</v>
      </c>
      <c r="C64" s="507"/>
      <c r="D64" s="517"/>
      <c r="E64" s="144"/>
      <c r="F64" s="145"/>
      <c r="G64" s="18"/>
      <c r="H64" s="18"/>
      <c r="I64" s="18"/>
      <c r="J64" s="20"/>
    </row>
    <row r="65" spans="2:10" ht="18" customHeight="1" x14ac:dyDescent="0.35">
      <c r="B65" s="159" t="s">
        <v>83</v>
      </c>
      <c r="C65" s="160"/>
      <c r="D65" s="517"/>
      <c r="E65" s="144"/>
      <c r="F65" s="145"/>
      <c r="G65" s="18"/>
      <c r="H65" s="18"/>
      <c r="I65" s="18"/>
      <c r="J65" s="20"/>
    </row>
    <row r="66" spans="2:10" ht="18" customHeight="1" x14ac:dyDescent="0.35">
      <c r="B66" s="159" t="s">
        <v>84</v>
      </c>
      <c r="C66" s="160"/>
      <c r="D66" s="517"/>
      <c r="E66" s="144"/>
      <c r="F66" s="145"/>
      <c r="G66" s="18"/>
      <c r="H66" s="18"/>
      <c r="I66" s="18"/>
      <c r="J66" s="20"/>
    </row>
    <row r="67" spans="2:10" ht="18" customHeight="1" x14ac:dyDescent="0.35">
      <c r="B67" s="513" t="s">
        <v>85</v>
      </c>
      <c r="C67" s="514"/>
      <c r="D67" s="517"/>
      <c r="E67" s="144"/>
      <c r="F67" s="145"/>
      <c r="G67" s="18"/>
      <c r="H67" s="18"/>
      <c r="I67" s="18"/>
      <c r="J67" s="20"/>
    </row>
    <row r="68" spans="2:10" ht="18" customHeight="1" x14ac:dyDescent="0.35">
      <c r="B68" s="507" t="s">
        <v>86</v>
      </c>
      <c r="C68" s="507"/>
      <c r="D68" s="517"/>
      <c r="E68" s="144"/>
      <c r="F68" s="145"/>
      <c r="G68" s="18"/>
      <c r="H68" s="18"/>
      <c r="I68" s="18"/>
      <c r="J68" s="20"/>
    </row>
    <row r="69" spans="2:10" ht="18" customHeight="1" x14ac:dyDescent="0.35">
      <c r="B69" s="507" t="s">
        <v>87</v>
      </c>
      <c r="C69" s="507"/>
      <c r="D69" s="517"/>
      <c r="E69" s="144"/>
      <c r="F69" s="145"/>
      <c r="G69" s="18"/>
      <c r="H69" s="18"/>
      <c r="I69" s="18"/>
      <c r="J69" s="20"/>
    </row>
    <row r="70" spans="2:10" ht="18" customHeight="1" x14ac:dyDescent="0.35">
      <c r="B70" s="507" t="s">
        <v>88</v>
      </c>
      <c r="C70" s="507"/>
      <c r="D70" s="517"/>
      <c r="E70" s="144"/>
      <c r="F70" s="145"/>
      <c r="G70" s="18"/>
      <c r="H70" s="18"/>
      <c r="I70" s="18"/>
      <c r="J70" s="20"/>
    </row>
    <row r="71" spans="2:10" ht="18" customHeight="1" x14ac:dyDescent="0.35">
      <c r="B71" s="507" t="s">
        <v>89</v>
      </c>
      <c r="C71" s="507"/>
      <c r="D71" s="517"/>
      <c r="E71" s="144"/>
      <c r="F71" s="145"/>
      <c r="G71" s="18"/>
      <c r="H71" s="18"/>
      <c r="I71" s="18"/>
      <c r="J71" s="20"/>
    </row>
    <row r="72" spans="2:10" ht="18" customHeight="1" x14ac:dyDescent="0.35">
      <c r="B72" s="507" t="s">
        <v>90</v>
      </c>
      <c r="C72" s="507"/>
      <c r="D72" s="517"/>
      <c r="E72" s="144"/>
      <c r="F72" s="145"/>
      <c r="G72" s="18"/>
      <c r="H72" s="18"/>
      <c r="I72" s="18"/>
      <c r="J72" s="20"/>
    </row>
    <row r="73" spans="2:10" ht="18" customHeight="1" x14ac:dyDescent="0.35">
      <c r="B73" s="157" t="s">
        <v>91</v>
      </c>
      <c r="C73" s="157"/>
      <c r="D73" s="517"/>
      <c r="E73" s="144"/>
      <c r="F73" s="145"/>
      <c r="G73" s="18"/>
      <c r="H73" s="18"/>
      <c r="I73" s="18"/>
      <c r="J73" s="20"/>
    </row>
    <row r="74" spans="2:10" ht="18" customHeight="1" x14ac:dyDescent="0.35">
      <c r="B74" s="507" t="s">
        <v>92</v>
      </c>
      <c r="C74" s="507"/>
      <c r="D74" s="517"/>
      <c r="E74" s="144"/>
      <c r="F74" s="145"/>
      <c r="G74" s="18"/>
      <c r="H74" s="18"/>
      <c r="I74" s="18"/>
      <c r="J74" s="20"/>
    </row>
    <row r="75" spans="2:10" ht="18" customHeight="1" x14ac:dyDescent="0.35">
      <c r="B75" s="507" t="s">
        <v>93</v>
      </c>
      <c r="C75" s="507"/>
      <c r="D75" s="518"/>
      <c r="E75" s="144"/>
      <c r="F75" s="145"/>
      <c r="G75" s="18"/>
      <c r="H75" s="18"/>
      <c r="I75" s="18"/>
      <c r="J75" s="20"/>
    </row>
    <row r="76" spans="2:10" ht="18" customHeight="1" x14ac:dyDescent="0.35">
      <c r="B76" s="507" t="s">
        <v>94</v>
      </c>
      <c r="C76" s="507"/>
      <c r="D76" s="149" t="s">
        <v>95</v>
      </c>
      <c r="E76" s="171" t="s">
        <v>96</v>
      </c>
      <c r="F76" s="148">
        <v>43299</v>
      </c>
      <c r="G76" s="18"/>
      <c r="H76" s="18"/>
      <c r="I76" s="18"/>
      <c r="J76" s="20"/>
    </row>
    <row r="77" spans="2:10" ht="18" customHeight="1" x14ac:dyDescent="0.35">
      <c r="B77" s="143" t="s">
        <v>97</v>
      </c>
      <c r="C77" s="135"/>
      <c r="D77" s="157" t="s">
        <v>98</v>
      </c>
      <c r="E77" s="172" t="s">
        <v>99</v>
      </c>
      <c r="F77" s="147">
        <v>43186</v>
      </c>
      <c r="G77" s="18"/>
      <c r="H77" s="18"/>
      <c r="I77" s="18"/>
      <c r="J77" s="20"/>
    </row>
    <row r="78" spans="2:10" ht="18" customHeight="1" x14ac:dyDescent="0.35">
      <c r="B78" s="143" t="s">
        <v>100</v>
      </c>
      <c r="C78" s="135"/>
      <c r="D78" s="157" t="s">
        <v>98</v>
      </c>
      <c r="E78" s="171" t="s">
        <v>101</v>
      </c>
      <c r="F78" s="148">
        <v>39903</v>
      </c>
      <c r="G78" s="18"/>
      <c r="H78" s="18"/>
      <c r="I78" s="18"/>
      <c r="J78" s="20"/>
    </row>
    <row r="79" spans="2:10" ht="18" customHeight="1" x14ac:dyDescent="0.35">
      <c r="B79" s="143" t="s">
        <v>102</v>
      </c>
      <c r="C79" s="135"/>
      <c r="D79" s="158" t="s">
        <v>103</v>
      </c>
      <c r="E79" s="175" t="s">
        <v>104</v>
      </c>
      <c r="F79" s="176">
        <v>38804</v>
      </c>
      <c r="G79" s="18"/>
      <c r="H79" s="18"/>
      <c r="I79" s="18"/>
      <c r="J79" s="20"/>
    </row>
    <row r="80" spans="2:10" ht="18" customHeight="1" x14ac:dyDescent="0.35">
      <c r="B80" s="143" t="s">
        <v>105</v>
      </c>
      <c r="C80" s="135"/>
      <c r="D80" s="149" t="s">
        <v>106</v>
      </c>
      <c r="E80" s="173">
        <v>2435</v>
      </c>
      <c r="F80" s="148">
        <v>35257</v>
      </c>
      <c r="G80" s="18"/>
      <c r="H80" s="18"/>
      <c r="I80" s="18"/>
      <c r="J80" s="20"/>
    </row>
    <row r="81" spans="2:10" ht="18" customHeight="1" x14ac:dyDescent="0.35">
      <c r="B81" s="143" t="s">
        <v>107</v>
      </c>
      <c r="C81" s="135"/>
      <c r="D81" s="149" t="s">
        <v>108</v>
      </c>
      <c r="E81" s="174" t="s">
        <v>109</v>
      </c>
      <c r="F81" s="146">
        <v>40271</v>
      </c>
      <c r="G81" s="18"/>
      <c r="H81" s="18"/>
      <c r="I81" s="18"/>
      <c r="J81" s="20"/>
    </row>
    <row r="82" spans="2:10" ht="18" customHeight="1" x14ac:dyDescent="0.35">
      <c r="B82" s="143" t="s">
        <v>110</v>
      </c>
      <c r="C82" s="135"/>
      <c r="D82" s="157" t="s">
        <v>111</v>
      </c>
      <c r="E82" s="174" t="s">
        <v>112</v>
      </c>
      <c r="F82" s="146">
        <v>44134</v>
      </c>
    </row>
  </sheetData>
  <sheetProtection algorithmName="SHA-512" hashValue="sSxUF8WkVoY3Qku43n5BVyJLn2g/Mzx6YBkBlgbKVTqneNYPlF4jH4uNnFC6g9Cn76h9V37M4Ttw97+Acem9Jw==" saltValue="8XDRgCPRwIdoMSa9wxqKUg==" spinCount="100000" sheet="1" objects="1" scenarios="1"/>
  <mergeCells count="33">
    <mergeCell ref="B67:C67"/>
    <mergeCell ref="B39:H39"/>
    <mergeCell ref="B76:C76"/>
    <mergeCell ref="B75:C75"/>
    <mergeCell ref="D56:D75"/>
    <mergeCell ref="B71:C71"/>
    <mergeCell ref="B72:C72"/>
    <mergeCell ref="B74:C74"/>
    <mergeCell ref="B56:C56"/>
    <mergeCell ref="B57:C57"/>
    <mergeCell ref="B58:C58"/>
    <mergeCell ref="B59:C59"/>
    <mergeCell ref="B68:C68"/>
    <mergeCell ref="B69:C69"/>
    <mergeCell ref="B70:C70"/>
    <mergeCell ref="B63:C63"/>
    <mergeCell ref="B64:C64"/>
    <mergeCell ref="B62:C62"/>
    <mergeCell ref="B42:H42"/>
    <mergeCell ref="B25:B35"/>
    <mergeCell ref="C26:C33"/>
    <mergeCell ref="B36:I36"/>
    <mergeCell ref="B55:C55"/>
    <mergeCell ref="B60:C60"/>
    <mergeCell ref="B61:C61"/>
    <mergeCell ref="B40:H40"/>
    <mergeCell ref="B41:H41"/>
    <mergeCell ref="B38:H38"/>
    <mergeCell ref="B6:D6"/>
    <mergeCell ref="B7:D8"/>
    <mergeCell ref="B14:B24"/>
    <mergeCell ref="C14:C17"/>
    <mergeCell ref="C18:C21"/>
  </mergeCells>
  <phoneticPr fontId="4"/>
  <hyperlinks>
    <hyperlink ref="I1" location="'Contents 目次'!A1" display="'Contents 目次'!A1" xr:uid="{CFCDDFC3-9ACD-4545-9ECB-631044D79D7E}"/>
    <hyperlink ref="E56" r:id="rId1" xr:uid="{ED41180A-D4BC-4D37-BF6E-1383F5EC0B98}"/>
    <hyperlink ref="E76" r:id="rId2" location=":~:text=Intertek-,CERT%2D0138391,-2018/7/18" xr:uid="{852D9081-8896-4FC4-9A24-D2DE2B511033}"/>
    <hyperlink ref="E77" r:id="rId3" xr:uid="{631C4AF2-E6C1-4AC4-A6F8-DB79110DA595}"/>
    <hyperlink ref="E78" r:id="rId4" location=":~:text=SGS-,CN09/20639,-2009/3/31" xr:uid="{E3FAE948-0167-4A9C-9DAF-D3654FA771DE}"/>
    <hyperlink ref="E79" r:id="rId5" xr:uid="{F450AC03-E626-48AA-89CD-F018037B93C3}"/>
    <hyperlink ref="E80" r:id="rId6" display="https://jp.ricoh.com/-/Media/Ricoh/Sites/jp_ricoh/sustainability/environment/management/iso/pdf/RPL_2435.pdf" xr:uid="{7D526735-E30A-4D0D-A1EA-071DC65DF874}"/>
    <hyperlink ref="E81" r:id="rId7" xr:uid="{0ADF75B0-7CDD-414A-B5A7-DBC0C59A5AF8}"/>
    <hyperlink ref="E82" r:id="rId8" xr:uid="{09E9F84C-C9C0-4571-A04E-7E8203DAA142}"/>
    <hyperlink ref="B3" r:id="rId9" xr:uid="{F1273B77-CB6F-4649-8DF5-98503546FD1C}"/>
  </hyperlinks>
  <printOptions horizontalCentered="1" verticalCentered="1"/>
  <pageMargins left="0.51181102362204722" right="0.51181102362204722" top="0.55118110236220474" bottom="0.55118110236220474" header="0.31496062992125984" footer="0.31496062992125984"/>
  <pageSetup paperSize="9" scale="28"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B91E-F83C-488B-8842-A5F76A54BA0B}">
  <sheetPr>
    <tabColor rgb="FF008080"/>
  </sheetPr>
  <dimension ref="A1:N159"/>
  <sheetViews>
    <sheetView showGridLines="0" view="pageBreakPreview" zoomScaleNormal="7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78515625" defaultRowHeight="18" customHeight="1" x14ac:dyDescent="0.35"/>
  <cols>
    <col min="1" max="1" width="3.140625" style="31" customWidth="1"/>
    <col min="2" max="2" width="15.2109375" style="2" customWidth="1"/>
    <col min="3" max="3" width="29.5703125" style="2" customWidth="1"/>
    <col min="4" max="4" width="18.78515625" style="2" customWidth="1"/>
    <col min="5" max="5" width="15.2109375" style="3" customWidth="1"/>
    <col min="6" max="6" width="19.35546875" style="3" customWidth="1"/>
    <col min="7" max="10" width="14.85546875" style="4" customWidth="1"/>
    <col min="11" max="11" width="31.42578125" style="245" customWidth="1"/>
    <col min="12" max="12" width="14.85546875" style="2" customWidth="1"/>
    <col min="13" max="13" width="18.42578125" customWidth="1"/>
    <col min="14" max="16384" width="8.78515625" style="2"/>
  </cols>
  <sheetData>
    <row r="1" spans="1:13" ht="30" customHeight="1" x14ac:dyDescent="0.35">
      <c r="A1" s="61"/>
      <c r="B1" s="1" t="s">
        <v>116</v>
      </c>
      <c r="D1" s="3"/>
      <c r="E1" s="4"/>
      <c r="F1" s="4"/>
      <c r="G1" s="2"/>
      <c r="I1" s="2"/>
      <c r="J1" s="120" t="s">
        <v>115</v>
      </c>
    </row>
    <row r="2" spans="1:13" ht="30" customHeight="1" x14ac:dyDescent="0.35">
      <c r="A2" s="61"/>
      <c r="B2" s="6" t="s">
        <v>117</v>
      </c>
      <c r="D2" s="3"/>
      <c r="E2" s="4"/>
      <c r="F2" s="4"/>
      <c r="J2" s="269" t="s">
        <v>11</v>
      </c>
    </row>
    <row r="3" spans="1:13" ht="30" customHeight="1" x14ac:dyDescent="0.35">
      <c r="B3" s="35" t="s">
        <v>118</v>
      </c>
      <c r="C3" s="1"/>
      <c r="G3" s="2"/>
      <c r="H3" s="5"/>
      <c r="J3" s="5" t="s">
        <v>12</v>
      </c>
    </row>
    <row r="4" spans="1:13" ht="23.15" customHeight="1" x14ac:dyDescent="0.35">
      <c r="C4" s="1"/>
      <c r="H4" s="5"/>
      <c r="J4" s="5"/>
    </row>
    <row r="5" spans="1:13" ht="79.900000000000006" customHeight="1" x14ac:dyDescent="0.35">
      <c r="B5" s="565" t="s">
        <v>119</v>
      </c>
      <c r="C5" s="565"/>
      <c r="D5" s="565"/>
      <c r="E5" s="565"/>
      <c r="F5" s="565"/>
      <c r="G5" s="565"/>
      <c r="H5" s="565"/>
      <c r="I5" s="565"/>
      <c r="J5" s="565"/>
    </row>
    <row r="6" spans="1:13" ht="19" customHeight="1" x14ac:dyDescent="0.35">
      <c r="B6" s="1"/>
      <c r="C6" s="1"/>
      <c r="G6" s="5"/>
      <c r="H6" s="5"/>
      <c r="I6" s="5"/>
      <c r="J6" s="5"/>
    </row>
    <row r="7" spans="1:13" ht="24" customHeight="1" x14ac:dyDescent="0.35">
      <c r="B7" s="230" t="s">
        <v>33</v>
      </c>
      <c r="C7" s="1"/>
      <c r="G7" s="5"/>
      <c r="H7" s="5"/>
      <c r="I7" s="5"/>
      <c r="J7" s="5"/>
    </row>
    <row r="8" spans="1:13" ht="120.65" customHeight="1" x14ac:dyDescent="0.35">
      <c r="B8" s="565" t="s">
        <v>602</v>
      </c>
      <c r="C8" s="565"/>
      <c r="D8" s="565"/>
      <c r="E8" s="565"/>
      <c r="F8" s="565"/>
      <c r="G8" s="565"/>
      <c r="H8" s="565"/>
      <c r="I8" s="565"/>
      <c r="J8" s="565"/>
    </row>
    <row r="9" spans="1:13" s="6" customFormat="1" ht="36" customHeight="1" x14ac:dyDescent="0.35">
      <c r="A9" s="100"/>
      <c r="B9" s="496"/>
      <c r="C9" s="497"/>
      <c r="D9" s="497"/>
      <c r="E9" s="602" t="s">
        <v>120</v>
      </c>
      <c r="F9" s="603"/>
      <c r="G9" s="26" t="s">
        <v>15</v>
      </c>
      <c r="H9" s="70" t="s">
        <v>16</v>
      </c>
      <c r="I9" s="93" t="s">
        <v>17</v>
      </c>
      <c r="J9" s="93" t="s">
        <v>18</v>
      </c>
      <c r="K9" s="246"/>
      <c r="L9"/>
      <c r="M9"/>
    </row>
    <row r="10" spans="1:13" ht="19.5" customHeight="1" x14ac:dyDescent="0.35">
      <c r="B10" s="554" t="s">
        <v>121</v>
      </c>
      <c r="C10" s="555"/>
      <c r="D10" s="556"/>
      <c r="E10" s="604" t="s">
        <v>34</v>
      </c>
      <c r="F10" s="605"/>
      <c r="G10" s="14">
        <v>3620.5499274747613</v>
      </c>
      <c r="H10" s="14">
        <v>3631.081428339543</v>
      </c>
      <c r="I10" s="14">
        <v>3449.1525429620451</v>
      </c>
      <c r="J10" s="270">
        <v>3243.1552403314854</v>
      </c>
      <c r="K10" s="247" t="s">
        <v>35</v>
      </c>
      <c r="L10" s="31"/>
    </row>
    <row r="11" spans="1:13" ht="20.149999999999999" customHeight="1" x14ac:dyDescent="0.35">
      <c r="B11" s="528" t="s">
        <v>122</v>
      </c>
      <c r="C11" s="529"/>
      <c r="D11" s="530"/>
      <c r="E11" s="531" t="s">
        <v>34</v>
      </c>
      <c r="F11" s="532"/>
      <c r="G11" s="231">
        <v>9.9193916700000013</v>
      </c>
      <c r="H11" s="231">
        <v>2.21231511</v>
      </c>
      <c r="I11" s="231">
        <v>2.2157567900000004</v>
      </c>
      <c r="J11" s="297">
        <v>2.4587555500000007</v>
      </c>
    </row>
    <row r="12" spans="1:13" ht="20.149999999999999" customHeight="1" x14ac:dyDescent="0.35">
      <c r="B12" s="554" t="s">
        <v>123</v>
      </c>
      <c r="C12" s="555"/>
      <c r="D12" s="556"/>
      <c r="E12" s="604" t="s">
        <v>34</v>
      </c>
      <c r="F12" s="605"/>
      <c r="G12" s="14">
        <v>17.660547999999999</v>
      </c>
      <c r="H12" s="14">
        <v>21.805291000000008</v>
      </c>
      <c r="I12" s="14">
        <v>18.640087000000005</v>
      </c>
      <c r="J12" s="270">
        <v>21.978194999999989</v>
      </c>
    </row>
    <row r="13" spans="1:13" ht="20.149999999999999" customHeight="1" x14ac:dyDescent="0.35">
      <c r="B13" s="528" t="s">
        <v>124</v>
      </c>
      <c r="C13" s="529"/>
      <c r="D13" s="530"/>
      <c r="E13" s="531" t="s">
        <v>34</v>
      </c>
      <c r="F13" s="532"/>
      <c r="G13" s="231">
        <v>359.08279318438389</v>
      </c>
      <c r="H13" s="231">
        <v>334.14636520409204</v>
      </c>
      <c r="I13" s="231">
        <v>275.17983206128872</v>
      </c>
      <c r="J13" s="297">
        <v>208.04088319999991</v>
      </c>
    </row>
    <row r="14" spans="1:13" ht="20.149999999999999" customHeight="1" x14ac:dyDescent="0.35">
      <c r="B14" s="554" t="s">
        <v>125</v>
      </c>
      <c r="C14" s="555"/>
      <c r="D14" s="556"/>
      <c r="E14" s="604" t="s">
        <v>34</v>
      </c>
      <c r="F14" s="605"/>
      <c r="G14" s="14">
        <v>730.87414924340067</v>
      </c>
      <c r="H14" s="14">
        <v>755.20719337931973</v>
      </c>
      <c r="I14" s="14">
        <v>758.90489248502035</v>
      </c>
      <c r="J14" s="270">
        <v>666.66035990249998</v>
      </c>
    </row>
    <row r="15" spans="1:13" ht="20.149999999999999" customHeight="1" x14ac:dyDescent="0.35">
      <c r="B15" s="528" t="s">
        <v>126</v>
      </c>
      <c r="C15" s="529"/>
      <c r="D15" s="530"/>
      <c r="E15" s="531" t="s">
        <v>34</v>
      </c>
      <c r="F15" s="532"/>
      <c r="G15" s="231">
        <v>42.504712642559987</v>
      </c>
      <c r="H15" s="231">
        <v>41.120826049080001</v>
      </c>
      <c r="I15" s="231">
        <v>38.784132568480025</v>
      </c>
      <c r="J15" s="297">
        <v>38.341239084239973</v>
      </c>
    </row>
    <row r="16" spans="1:13" ht="20.149999999999999" customHeight="1" x14ac:dyDescent="0.35">
      <c r="B16" s="554" t="s">
        <v>127</v>
      </c>
      <c r="C16" s="555"/>
      <c r="D16" s="556"/>
      <c r="E16" s="604" t="s">
        <v>34</v>
      </c>
      <c r="F16" s="605"/>
      <c r="G16" s="14">
        <v>300.27097772726535</v>
      </c>
      <c r="H16" s="14">
        <v>305.32669669049977</v>
      </c>
      <c r="I16" s="14">
        <v>246.89302191900009</v>
      </c>
      <c r="J16" s="270">
        <v>226.56939772000004</v>
      </c>
    </row>
    <row r="17" spans="1:13" ht="20.149999999999999" customHeight="1" x14ac:dyDescent="0.35">
      <c r="B17" s="528" t="s">
        <v>128</v>
      </c>
      <c r="C17" s="529"/>
      <c r="D17" s="530"/>
      <c r="E17" s="531" t="s">
        <v>34</v>
      </c>
      <c r="F17" s="532"/>
      <c r="G17" s="231">
        <v>320.16032409862532</v>
      </c>
      <c r="H17" s="231">
        <v>331.15478057346252</v>
      </c>
      <c r="I17" s="231">
        <v>356.25958947241475</v>
      </c>
      <c r="J17" s="297">
        <v>358.46643310380006</v>
      </c>
    </row>
    <row r="18" spans="1:13" ht="20.149999999999999" customHeight="1" x14ac:dyDescent="0.35">
      <c r="B18" s="554" t="s">
        <v>129</v>
      </c>
      <c r="C18" s="555"/>
      <c r="D18" s="556"/>
      <c r="E18" s="604" t="s">
        <v>34</v>
      </c>
      <c r="F18" s="605"/>
      <c r="G18" s="14">
        <v>50.932772479999997</v>
      </c>
      <c r="H18" s="14">
        <v>40.576274000000019</v>
      </c>
      <c r="I18" s="14">
        <v>39.300087999999988</v>
      </c>
      <c r="J18" s="270">
        <v>41.095120000000001</v>
      </c>
    </row>
    <row r="19" spans="1:13" ht="20.149999999999999" customHeight="1" x14ac:dyDescent="0.35">
      <c r="B19" s="528" t="s">
        <v>130</v>
      </c>
      <c r="C19" s="529"/>
      <c r="D19" s="530"/>
      <c r="E19" s="531" t="s">
        <v>34</v>
      </c>
      <c r="F19" s="532"/>
      <c r="G19" s="231">
        <v>0</v>
      </c>
      <c r="H19" s="231">
        <v>1.64333152</v>
      </c>
      <c r="I19" s="231">
        <v>1.7351791199999997</v>
      </c>
      <c r="J19" s="297">
        <v>3.2336260000000001</v>
      </c>
    </row>
    <row r="20" spans="1:13" ht="20.149999999999999" customHeight="1" x14ac:dyDescent="0.35">
      <c r="B20" s="554" t="s">
        <v>131</v>
      </c>
      <c r="C20" s="555"/>
      <c r="D20" s="556"/>
      <c r="E20" s="604" t="s">
        <v>34</v>
      </c>
      <c r="F20" s="605"/>
      <c r="G20" s="14">
        <v>1789.1442584285262</v>
      </c>
      <c r="H20" s="14">
        <v>1797.8883548130884</v>
      </c>
      <c r="I20" s="14">
        <v>1711.2399635458412</v>
      </c>
      <c r="J20" s="270">
        <v>1676.3104075655986</v>
      </c>
    </row>
    <row r="21" spans="1:13" ht="20.149999999999999" customHeight="1" x14ac:dyDescent="0.35">
      <c r="B21" s="528" t="s">
        <v>132</v>
      </c>
      <c r="C21" s="529"/>
      <c r="D21" s="530"/>
      <c r="E21" s="531" t="s">
        <v>34</v>
      </c>
      <c r="F21" s="532"/>
      <c r="G21" s="231">
        <v>0</v>
      </c>
      <c r="H21" s="231">
        <v>0</v>
      </c>
      <c r="I21" s="231">
        <v>0</v>
      </c>
      <c r="J21" s="298">
        <v>8.2320534720000001E-4</v>
      </c>
    </row>
    <row r="22" spans="1:13" ht="36.75" customHeight="1" x14ac:dyDescent="0.35">
      <c r="B22" s="533" t="s">
        <v>576</v>
      </c>
      <c r="C22" s="533"/>
      <c r="D22" s="533"/>
      <c r="E22" s="533"/>
      <c r="F22" s="533"/>
      <c r="G22" s="533"/>
      <c r="H22" s="533"/>
      <c r="I22" s="533"/>
      <c r="J22" s="533"/>
    </row>
    <row r="23" spans="1:13" ht="18" customHeight="1" x14ac:dyDescent="0.35">
      <c r="B23" s="21"/>
      <c r="C23" s="21"/>
      <c r="D23" s="21"/>
      <c r="E23" s="21"/>
      <c r="F23" s="21"/>
      <c r="G23" s="28"/>
      <c r="H23" s="28"/>
      <c r="I23" s="28"/>
      <c r="J23" s="6"/>
    </row>
    <row r="24" spans="1:13" s="6" customFormat="1" ht="36" customHeight="1" x14ac:dyDescent="0.35">
      <c r="A24" s="100"/>
      <c r="B24" s="496"/>
      <c r="C24" s="497"/>
      <c r="D24" s="497"/>
      <c r="E24" s="602" t="s">
        <v>120</v>
      </c>
      <c r="F24" s="603"/>
      <c r="G24" s="26" t="s">
        <v>15</v>
      </c>
      <c r="H24" s="103" t="s">
        <v>16</v>
      </c>
      <c r="I24" s="93" t="s">
        <v>17</v>
      </c>
      <c r="J24" s="93" t="s">
        <v>18</v>
      </c>
      <c r="K24" s="246"/>
      <c r="L24"/>
      <c r="M24"/>
    </row>
    <row r="25" spans="1:13" ht="54.65" customHeight="1" x14ac:dyDescent="0.35">
      <c r="B25" s="554" t="s">
        <v>133</v>
      </c>
      <c r="C25" s="555"/>
      <c r="D25" s="556"/>
      <c r="E25" s="604" t="s">
        <v>134</v>
      </c>
      <c r="F25" s="605"/>
      <c r="G25" s="14">
        <v>889512</v>
      </c>
      <c r="H25" s="14">
        <v>864004</v>
      </c>
      <c r="I25" s="255">
        <v>805509</v>
      </c>
      <c r="J25" s="267">
        <v>698248</v>
      </c>
    </row>
    <row r="26" spans="1:13" ht="20.149999999999999" customHeight="1" x14ac:dyDescent="0.35">
      <c r="B26" s="528" t="s">
        <v>135</v>
      </c>
      <c r="C26" s="529"/>
      <c r="D26" s="530"/>
      <c r="E26" s="531" t="s">
        <v>134</v>
      </c>
      <c r="F26" s="532"/>
      <c r="G26" s="231">
        <v>116199.27988235997</v>
      </c>
      <c r="H26" s="231">
        <v>144630.30365000005</v>
      </c>
      <c r="I26" s="231">
        <v>152589.28438660002</v>
      </c>
      <c r="J26" s="299">
        <v>202628.53020600017</v>
      </c>
    </row>
    <row r="27" spans="1:13" ht="32.25" customHeight="1" x14ac:dyDescent="0.35">
      <c r="B27" s="533" t="s">
        <v>576</v>
      </c>
      <c r="C27" s="533"/>
      <c r="D27" s="533"/>
      <c r="E27" s="533"/>
      <c r="F27" s="533"/>
      <c r="G27" s="533"/>
      <c r="H27" s="533"/>
      <c r="I27" s="533"/>
      <c r="J27" s="533"/>
      <c r="K27" s="248"/>
      <c r="L27" s="6"/>
    </row>
    <row r="28" spans="1:13" ht="16.149999999999999" customHeight="1" x14ac:dyDescent="0.35">
      <c r="G28" s="18"/>
      <c r="H28" s="18"/>
      <c r="I28" s="18"/>
      <c r="J28" s="18"/>
      <c r="K28" s="248"/>
      <c r="L28" s="6"/>
    </row>
    <row r="29" spans="1:13" ht="24" customHeight="1" x14ac:dyDescent="0.35">
      <c r="B29" s="230" t="s">
        <v>136</v>
      </c>
      <c r="C29" s="1"/>
      <c r="G29" s="5"/>
      <c r="H29" s="5"/>
      <c r="I29" s="5"/>
      <c r="J29" s="5"/>
    </row>
    <row r="30" spans="1:13" ht="55" customHeight="1" x14ac:dyDescent="0.35">
      <c r="B30" s="607" t="s">
        <v>137</v>
      </c>
      <c r="C30" s="565"/>
      <c r="D30" s="565"/>
      <c r="E30" s="565"/>
      <c r="F30" s="565"/>
      <c r="G30" s="565"/>
      <c r="H30" s="565"/>
      <c r="I30" s="565"/>
      <c r="J30" s="565"/>
    </row>
    <row r="31" spans="1:13" s="6" customFormat="1" ht="36" customHeight="1" x14ac:dyDescent="0.35">
      <c r="A31" s="100"/>
      <c r="B31" s="496"/>
      <c r="C31" s="497"/>
      <c r="D31" s="497"/>
      <c r="E31" s="602" t="s">
        <v>120</v>
      </c>
      <c r="F31" s="603"/>
      <c r="G31" s="26" t="s">
        <v>15</v>
      </c>
      <c r="H31" s="103" t="s">
        <v>16</v>
      </c>
      <c r="I31" s="93" t="s">
        <v>17</v>
      </c>
      <c r="J31" s="93" t="s">
        <v>18</v>
      </c>
      <c r="K31" s="246"/>
      <c r="L31"/>
      <c r="M31"/>
    </row>
    <row r="32" spans="1:13" ht="20.149999999999999" customHeight="1" x14ac:dyDescent="0.35">
      <c r="B32" s="554" t="s">
        <v>138</v>
      </c>
      <c r="C32" s="555"/>
      <c r="D32" s="556"/>
      <c r="E32" s="604" t="s">
        <v>134</v>
      </c>
      <c r="F32" s="605"/>
      <c r="G32" s="8">
        <v>17191</v>
      </c>
      <c r="H32" s="8">
        <f>SUM(H33:H35)</f>
        <v>19981.12501</v>
      </c>
      <c r="I32" s="104">
        <f>SUM(I33:I35)</f>
        <v>20013.776999999995</v>
      </c>
      <c r="J32" s="267">
        <v>7493.9194699999989</v>
      </c>
    </row>
    <row r="33" spans="1:13" ht="20.149999999999999" customHeight="1" x14ac:dyDescent="0.35">
      <c r="B33" s="528" t="s">
        <v>139</v>
      </c>
      <c r="C33" s="529"/>
      <c r="D33" s="530"/>
      <c r="E33" s="531" t="s">
        <v>134</v>
      </c>
      <c r="F33" s="532"/>
      <c r="G33" s="9">
        <v>67</v>
      </c>
      <c r="H33" s="9">
        <v>288.63000000000005</v>
      </c>
      <c r="I33" s="9">
        <v>381.10999999999996</v>
      </c>
      <c r="J33" s="299">
        <v>638.21999999999991</v>
      </c>
    </row>
    <row r="34" spans="1:13" ht="20.149999999999999" customHeight="1" x14ac:dyDescent="0.35">
      <c r="B34" s="554" t="s">
        <v>140</v>
      </c>
      <c r="C34" s="555"/>
      <c r="D34" s="556"/>
      <c r="E34" s="604" t="s">
        <v>134</v>
      </c>
      <c r="F34" s="605"/>
      <c r="G34" s="8">
        <v>3952</v>
      </c>
      <c r="H34" s="8">
        <v>3731.5710099999997</v>
      </c>
      <c r="I34" s="8">
        <v>3601.2960000000003</v>
      </c>
      <c r="J34" s="267">
        <v>4332.3364699999984</v>
      </c>
    </row>
    <row r="35" spans="1:13" ht="20.149999999999999" customHeight="1" x14ac:dyDescent="0.35">
      <c r="B35" s="528" t="s">
        <v>141</v>
      </c>
      <c r="C35" s="529"/>
      <c r="D35" s="530"/>
      <c r="E35" s="531" t="s">
        <v>134</v>
      </c>
      <c r="F35" s="532"/>
      <c r="G35" s="9">
        <v>13172</v>
      </c>
      <c r="H35" s="9">
        <v>15960.923999999999</v>
      </c>
      <c r="I35" s="9">
        <v>16031.370999999994</v>
      </c>
      <c r="J35" s="299">
        <v>2523.3629999999998</v>
      </c>
    </row>
    <row r="36" spans="1:13" ht="18.649999999999999" customHeight="1" x14ac:dyDescent="0.35">
      <c r="G36" s="18"/>
      <c r="H36" s="18"/>
      <c r="I36" s="18"/>
      <c r="J36" s="18"/>
      <c r="K36" s="248"/>
      <c r="L36" s="6"/>
    </row>
    <row r="37" spans="1:13" ht="24" customHeight="1" x14ac:dyDescent="0.35">
      <c r="B37" s="230" t="s">
        <v>142</v>
      </c>
      <c r="C37" s="1"/>
      <c r="G37" s="5"/>
      <c r="H37" s="5"/>
      <c r="I37" s="5"/>
      <c r="J37" s="5"/>
      <c r="K37" s="248"/>
      <c r="L37" s="6"/>
    </row>
    <row r="38" spans="1:13" ht="117.65" customHeight="1" x14ac:dyDescent="0.35">
      <c r="B38" s="565" t="s">
        <v>596</v>
      </c>
      <c r="C38" s="565"/>
      <c r="D38" s="565"/>
      <c r="E38" s="565"/>
      <c r="F38" s="565"/>
      <c r="G38" s="565"/>
      <c r="H38" s="565"/>
      <c r="I38" s="565"/>
      <c r="J38" s="565"/>
    </row>
    <row r="39" spans="1:13" s="6" customFormat="1" ht="36" customHeight="1" x14ac:dyDescent="0.35">
      <c r="A39" s="100"/>
      <c r="B39" s="496"/>
      <c r="C39" s="497"/>
      <c r="D39" s="497"/>
      <c r="E39" s="602" t="s">
        <v>120</v>
      </c>
      <c r="F39" s="603"/>
      <c r="G39" s="26" t="s">
        <v>15</v>
      </c>
      <c r="H39" s="70" t="s">
        <v>16</v>
      </c>
      <c r="I39" s="72" t="s">
        <v>17</v>
      </c>
      <c r="J39" s="93" t="s">
        <v>18</v>
      </c>
      <c r="K39" s="246"/>
      <c r="L39"/>
      <c r="M39"/>
    </row>
    <row r="40" spans="1:13" ht="20.149999999999999" customHeight="1" x14ac:dyDescent="0.35">
      <c r="B40" s="542" t="s">
        <v>143</v>
      </c>
      <c r="C40" s="542"/>
      <c r="D40" s="542"/>
      <c r="E40" s="604" t="s">
        <v>134</v>
      </c>
      <c r="F40" s="605"/>
      <c r="G40" s="14">
        <v>510223.46450792532</v>
      </c>
      <c r="H40" s="14">
        <v>515395.18305919087</v>
      </c>
      <c r="I40" s="14">
        <v>491756.94015162316</v>
      </c>
      <c r="J40" s="263">
        <v>468803.38454599993</v>
      </c>
      <c r="K40" s="249" t="s">
        <v>35</v>
      </c>
      <c r="L40" s="31"/>
    </row>
    <row r="41" spans="1:13" ht="20.149999999999999" customHeight="1" x14ac:dyDescent="0.35">
      <c r="B41" s="606" t="s">
        <v>144</v>
      </c>
      <c r="C41" s="606"/>
      <c r="D41" s="606"/>
      <c r="E41" s="531" t="s">
        <v>134</v>
      </c>
      <c r="F41" s="532"/>
      <c r="G41" s="231">
        <v>116199.13488235997</v>
      </c>
      <c r="H41" s="231">
        <v>144362.49264999997</v>
      </c>
      <c r="I41" s="231">
        <v>152589.28438660002</v>
      </c>
      <c r="J41" s="169">
        <v>202628.530206</v>
      </c>
      <c r="K41" s="249" t="s">
        <v>35</v>
      </c>
      <c r="L41" s="31"/>
    </row>
    <row r="42" spans="1:13" ht="20.149999999999999" customHeight="1" x14ac:dyDescent="0.35">
      <c r="B42" s="542" t="s">
        <v>145</v>
      </c>
      <c r="C42" s="542"/>
      <c r="D42" s="542"/>
      <c r="E42" s="609" t="s">
        <v>146</v>
      </c>
      <c r="F42" s="610"/>
      <c r="G42" s="256">
        <f>0.227741652364863*100</f>
        <v>22.774165236486297</v>
      </c>
      <c r="H42" s="256">
        <f>0.280100585715836*100</f>
        <v>28.010058571583603</v>
      </c>
      <c r="I42" s="256">
        <f>0.310294114689164*100</f>
        <v>31.0294114689164</v>
      </c>
      <c r="J42" s="289">
        <f>0.432224972953705*100</f>
        <v>43.222497295370502</v>
      </c>
      <c r="K42" s="249" t="s">
        <v>35</v>
      </c>
      <c r="L42" s="31"/>
    </row>
    <row r="43" spans="1:13" ht="45" customHeight="1" x14ac:dyDescent="0.35">
      <c r="B43" s="608" t="s">
        <v>577</v>
      </c>
      <c r="C43" s="608"/>
      <c r="D43" s="608"/>
      <c r="E43" s="608"/>
      <c r="F43" s="608"/>
      <c r="G43" s="608"/>
      <c r="H43" s="608"/>
      <c r="I43" s="608"/>
      <c r="J43" s="608"/>
    </row>
    <row r="44" spans="1:13" ht="18.649999999999999" customHeight="1" x14ac:dyDescent="0.35">
      <c r="G44" s="68"/>
      <c r="H44" s="68"/>
      <c r="I44" s="68"/>
      <c r="J44" s="68"/>
    </row>
    <row r="45" spans="1:13" ht="24" customHeight="1" x14ac:dyDescent="0.35">
      <c r="B45" s="230" t="s">
        <v>147</v>
      </c>
      <c r="C45" s="1"/>
      <c r="D45" s="73"/>
      <c r="G45" s="5"/>
      <c r="H45" s="5"/>
      <c r="I45" s="5"/>
      <c r="J45" s="5"/>
    </row>
    <row r="46" spans="1:13" ht="121.9" customHeight="1" x14ac:dyDescent="0.35">
      <c r="A46" s="32"/>
      <c r="B46" s="565" t="s">
        <v>597</v>
      </c>
      <c r="C46" s="565"/>
      <c r="D46" s="565"/>
      <c r="E46" s="565"/>
      <c r="F46" s="565"/>
      <c r="G46" s="565"/>
      <c r="H46" s="565"/>
      <c r="I46" s="565"/>
      <c r="J46" s="565"/>
      <c r="M46" s="257"/>
    </row>
    <row r="47" spans="1:13" ht="52" customHeight="1" x14ac:dyDescent="0.35">
      <c r="A47" s="100"/>
      <c r="B47" s="601"/>
      <c r="C47" s="497"/>
      <c r="D47" s="497"/>
      <c r="E47" s="25" t="s">
        <v>120</v>
      </c>
      <c r="F47" s="29" t="s">
        <v>148</v>
      </c>
      <c r="G47" s="26" t="s">
        <v>15</v>
      </c>
      <c r="H47" s="70" t="s">
        <v>16</v>
      </c>
      <c r="I47" s="72" t="s">
        <v>17</v>
      </c>
      <c r="J47" s="93" t="s">
        <v>18</v>
      </c>
      <c r="K47" s="246"/>
      <c r="L47"/>
    </row>
    <row r="48" spans="1:13" ht="20.149999999999999" customHeight="1" x14ac:dyDescent="0.35">
      <c r="B48" s="611" t="s">
        <v>149</v>
      </c>
      <c r="C48" s="555" t="s">
        <v>150</v>
      </c>
      <c r="D48" s="556"/>
      <c r="E48" s="10" t="s">
        <v>50</v>
      </c>
      <c r="F48" s="290" t="s">
        <v>151</v>
      </c>
      <c r="G48" s="239">
        <v>108.50935507818792</v>
      </c>
      <c r="H48" s="239">
        <v>109.28064287662865</v>
      </c>
      <c r="I48" s="279">
        <v>104.07108868491358</v>
      </c>
      <c r="J48" s="265">
        <v>95.518224260635819</v>
      </c>
      <c r="K48" s="250" t="s">
        <v>35</v>
      </c>
      <c r="L48" s="31"/>
    </row>
    <row r="49" spans="1:12" ht="26.5" customHeight="1" x14ac:dyDescent="0.35">
      <c r="B49" s="612"/>
      <c r="C49" s="534" t="s">
        <v>152</v>
      </c>
      <c r="D49" s="535"/>
      <c r="E49" s="540" t="s">
        <v>153</v>
      </c>
      <c r="F49" s="538" t="s">
        <v>151</v>
      </c>
      <c r="G49" s="258">
        <v>6.1548090000000002</v>
      </c>
      <c r="H49" s="259">
        <v>4.3392580000000001</v>
      </c>
      <c r="I49" s="280">
        <v>3.814006</v>
      </c>
      <c r="J49" s="286">
        <v>2.3256729999999997</v>
      </c>
      <c r="K49" s="527" t="s">
        <v>35</v>
      </c>
      <c r="L49" s="31"/>
    </row>
    <row r="50" spans="1:12" ht="26.5" customHeight="1" x14ac:dyDescent="0.35">
      <c r="B50" s="612"/>
      <c r="C50" s="536"/>
      <c r="D50" s="537"/>
      <c r="E50" s="541"/>
      <c r="F50" s="539"/>
      <c r="G50" s="260" t="str">
        <f>"(1.4)"</f>
        <v>(1.4)</v>
      </c>
      <c r="H50" s="260" t="str">
        <f>"(0.6)"</f>
        <v>(0.6)</v>
      </c>
      <c r="I50" s="281" t="str">
        <f>"(0.5)"</f>
        <v>(0.5)</v>
      </c>
      <c r="J50" s="287" t="str">
        <f>"(0.5)"</f>
        <v>(0.5)</v>
      </c>
      <c r="K50" s="527"/>
      <c r="L50" s="31"/>
    </row>
    <row r="51" spans="1:12" ht="21" customHeight="1" x14ac:dyDescent="0.35">
      <c r="B51" s="613"/>
      <c r="C51" s="67" t="s">
        <v>154</v>
      </c>
      <c r="D51" s="23"/>
      <c r="E51" s="10" t="s">
        <v>155</v>
      </c>
      <c r="F51" s="290"/>
      <c r="G51" s="239">
        <v>114.66416407818792</v>
      </c>
      <c r="H51" s="239">
        <v>113.61990087662865</v>
      </c>
      <c r="I51" s="279">
        <v>107.88509468491357</v>
      </c>
      <c r="J51" s="265">
        <v>97.843897260635813</v>
      </c>
      <c r="K51" s="250" t="s">
        <v>35</v>
      </c>
      <c r="L51" s="31"/>
    </row>
    <row r="52" spans="1:12" ht="22" customHeight="1" x14ac:dyDescent="0.35">
      <c r="B52" s="525" t="s">
        <v>156</v>
      </c>
      <c r="C52" s="521" t="s">
        <v>157</v>
      </c>
      <c r="D52" s="522"/>
      <c r="E52" s="616" t="s">
        <v>155</v>
      </c>
      <c r="F52" s="614" t="s">
        <v>151</v>
      </c>
      <c r="G52" s="261">
        <v>176.39182011507637</v>
      </c>
      <c r="H52" s="261">
        <v>159.99114829986829</v>
      </c>
      <c r="I52" s="282">
        <v>144.95566702934073</v>
      </c>
      <c r="J52" s="291">
        <v>98.775421332740052</v>
      </c>
      <c r="K52" s="527" t="s">
        <v>35</v>
      </c>
      <c r="L52" s="31"/>
    </row>
    <row r="53" spans="1:12" ht="22" customHeight="1" x14ac:dyDescent="0.35">
      <c r="B53" s="526"/>
      <c r="C53" s="523"/>
      <c r="D53" s="524"/>
      <c r="E53" s="617"/>
      <c r="F53" s="615"/>
      <c r="G53" s="262" t="str">
        <f>"(223.8)"</f>
        <v>(223.8)</v>
      </c>
      <c r="H53" s="262" t="str">
        <f>"(218.3)"</f>
        <v>(218.3)</v>
      </c>
      <c r="I53" s="283" t="str">
        <f>"(205.9)"</f>
        <v>(205.9)</v>
      </c>
      <c r="J53" s="292" t="str">
        <f>"(198.7)"</f>
        <v>(198.7)</v>
      </c>
      <c r="K53" s="527"/>
      <c r="L53" s="31"/>
    </row>
    <row r="54" spans="1:12" ht="20.149999999999999" customHeight="1" x14ac:dyDescent="0.35">
      <c r="B54" s="13" t="s">
        <v>158</v>
      </c>
      <c r="C54" s="554" t="s">
        <v>159</v>
      </c>
      <c r="D54" s="556"/>
      <c r="E54" s="10" t="s">
        <v>155</v>
      </c>
      <c r="F54" s="239">
        <v>481.1</v>
      </c>
      <c r="G54" s="239">
        <v>291.05598419326429</v>
      </c>
      <c r="H54" s="239">
        <v>273.61104917649692</v>
      </c>
      <c r="I54" s="284">
        <v>252.84076171425431</v>
      </c>
      <c r="J54" s="239">
        <v>196.61931859337588</v>
      </c>
      <c r="K54" s="250" t="s">
        <v>35</v>
      </c>
      <c r="L54" s="31"/>
    </row>
    <row r="55" spans="1:12" ht="54.65" customHeight="1" x14ac:dyDescent="0.35">
      <c r="B55" s="528" t="s">
        <v>160</v>
      </c>
      <c r="C55" s="529"/>
      <c r="D55" s="530"/>
      <c r="E55" s="19" t="s">
        <v>161</v>
      </c>
      <c r="F55" s="264" t="s">
        <v>151</v>
      </c>
      <c r="G55" s="234">
        <f>G54*1000/17585</f>
        <v>16.551378117330923</v>
      </c>
      <c r="H55" s="234">
        <f>H54*1000/21341</f>
        <v>12.820910415467734</v>
      </c>
      <c r="I55" s="233">
        <f>I54*1000/23489.87</f>
        <v>10.763821243551128</v>
      </c>
      <c r="J55" s="234">
        <f>J54*1000/25278</f>
        <v>7.778278289159581</v>
      </c>
      <c r="K55" s="251"/>
      <c r="L55" s="168"/>
    </row>
    <row r="56" spans="1:12" ht="38.5" customHeight="1" x14ac:dyDescent="0.35">
      <c r="B56" s="554" t="s">
        <v>162</v>
      </c>
      <c r="C56" s="555"/>
      <c r="D56" s="556"/>
      <c r="E56" s="30" t="s">
        <v>163</v>
      </c>
      <c r="F56" s="290" t="s">
        <v>151</v>
      </c>
      <c r="G56" s="239">
        <v>39.501977926987266</v>
      </c>
      <c r="H56" s="239">
        <v>43.128029686864075</v>
      </c>
      <c r="I56" s="285">
        <v>47.445279211337713</v>
      </c>
      <c r="J56" s="239">
        <v>59.131299398591587</v>
      </c>
      <c r="K56" s="251"/>
    </row>
    <row r="57" spans="1:12" ht="56.15" customHeight="1" x14ac:dyDescent="0.35">
      <c r="B57" s="528" t="s">
        <v>604</v>
      </c>
      <c r="C57" s="529"/>
      <c r="D57" s="530"/>
      <c r="E57" s="11" t="s">
        <v>50</v>
      </c>
      <c r="F57" s="231">
        <v>2344</v>
      </c>
      <c r="G57" s="231">
        <v>1540</v>
      </c>
      <c r="H57" s="231">
        <v>1604</v>
      </c>
      <c r="I57" s="232">
        <v>1450</v>
      </c>
      <c r="J57" s="231">
        <v>1247</v>
      </c>
      <c r="K57" s="250" t="s">
        <v>35</v>
      </c>
      <c r="L57" s="31"/>
    </row>
    <row r="58" spans="1:12" ht="20.149999999999999" customHeight="1" x14ac:dyDescent="0.35">
      <c r="B58" s="554" t="s">
        <v>164</v>
      </c>
      <c r="C58" s="555"/>
      <c r="D58" s="556"/>
      <c r="E58" s="30" t="s">
        <v>163</v>
      </c>
      <c r="F58" s="290" t="s">
        <v>151</v>
      </c>
      <c r="G58" s="239">
        <v>34.299999999999997</v>
      </c>
      <c r="H58" s="239">
        <v>31.6</v>
      </c>
      <c r="I58" s="238">
        <v>38.1</v>
      </c>
      <c r="J58" s="288">
        <v>46.8</v>
      </c>
      <c r="K58" s="251"/>
    </row>
    <row r="59" spans="1:12" ht="107.15" customHeight="1" x14ac:dyDescent="0.35">
      <c r="B59" s="499" t="s">
        <v>598</v>
      </c>
      <c r="C59" s="499"/>
      <c r="D59" s="499"/>
      <c r="E59" s="499"/>
      <c r="F59" s="499"/>
      <c r="G59" s="499"/>
      <c r="H59" s="499"/>
      <c r="I59" s="499"/>
      <c r="J59" s="499"/>
    </row>
    <row r="60" spans="1:12" ht="18" customHeight="1" x14ac:dyDescent="0.35">
      <c r="B60" s="73" t="s">
        <v>165</v>
      </c>
    </row>
    <row r="61" spans="1:12" ht="24" customHeight="1" x14ac:dyDescent="0.35">
      <c r="B61" s="230" t="s">
        <v>166</v>
      </c>
      <c r="C61" s="1"/>
      <c r="G61" s="5"/>
      <c r="H61" s="5"/>
      <c r="I61" s="5"/>
      <c r="J61" s="5"/>
    </row>
    <row r="62" spans="1:12" ht="92.5" customHeight="1" x14ac:dyDescent="0.35">
      <c r="B62" s="565" t="s">
        <v>599</v>
      </c>
      <c r="C62" s="565"/>
      <c r="D62" s="565"/>
      <c r="E62" s="565"/>
      <c r="F62" s="565"/>
      <c r="G62" s="565"/>
      <c r="H62" s="565"/>
      <c r="I62" s="565"/>
      <c r="J62" s="565"/>
    </row>
    <row r="63" spans="1:12" ht="52" customHeight="1" x14ac:dyDescent="0.35">
      <c r="A63" s="100"/>
      <c r="B63" s="598"/>
      <c r="C63" s="599"/>
      <c r="D63" s="599"/>
      <c r="E63" s="25" t="s">
        <v>120</v>
      </c>
      <c r="F63" s="29" t="s">
        <v>148</v>
      </c>
      <c r="G63" s="26" t="s">
        <v>15</v>
      </c>
      <c r="H63" s="70" t="s">
        <v>16</v>
      </c>
      <c r="I63" s="93" t="s">
        <v>17</v>
      </c>
      <c r="J63" s="93" t="s">
        <v>18</v>
      </c>
      <c r="K63" s="246"/>
      <c r="L63"/>
    </row>
    <row r="64" spans="1:12" ht="40.5" customHeight="1" x14ac:dyDescent="0.35">
      <c r="B64" s="519" t="s">
        <v>167</v>
      </c>
      <c r="C64" s="519" t="s">
        <v>168</v>
      </c>
      <c r="D64" s="206" t="s">
        <v>169</v>
      </c>
      <c r="E64" s="10" t="s">
        <v>155</v>
      </c>
      <c r="F64" s="294">
        <v>1265</v>
      </c>
      <c r="G64" s="14">
        <v>924</v>
      </c>
      <c r="H64" s="14">
        <v>992</v>
      </c>
      <c r="I64" s="229">
        <v>865</v>
      </c>
      <c r="J64" s="237">
        <v>856</v>
      </c>
      <c r="K64" s="247" t="s">
        <v>35</v>
      </c>
      <c r="L64" s="31"/>
    </row>
    <row r="65" spans="2:12" ht="99.65" customHeight="1" x14ac:dyDescent="0.35">
      <c r="B65" s="520"/>
      <c r="C65" s="520"/>
      <c r="D65" s="2" t="s">
        <v>170</v>
      </c>
      <c r="E65" s="10" t="s">
        <v>155</v>
      </c>
      <c r="F65" s="294" t="s">
        <v>151</v>
      </c>
      <c r="G65" s="14" t="s">
        <v>151</v>
      </c>
      <c r="H65" s="14" t="s">
        <v>151</v>
      </c>
      <c r="I65" s="229" t="s">
        <v>151</v>
      </c>
      <c r="J65" s="237">
        <v>221</v>
      </c>
      <c r="K65" s="278" t="s">
        <v>35</v>
      </c>
      <c r="L65" s="31"/>
    </row>
    <row r="66" spans="2:12" ht="20.149999999999999" customHeight="1" x14ac:dyDescent="0.35">
      <c r="B66" s="204" t="s">
        <v>171</v>
      </c>
      <c r="C66" s="600" t="s">
        <v>172</v>
      </c>
      <c r="D66" s="600"/>
      <c r="E66" s="11" t="s">
        <v>155</v>
      </c>
      <c r="F66" s="264">
        <v>278</v>
      </c>
      <c r="G66" s="231">
        <v>116</v>
      </c>
      <c r="H66" s="231">
        <v>157</v>
      </c>
      <c r="I66" s="232">
        <v>191</v>
      </c>
      <c r="J66" s="231">
        <v>160</v>
      </c>
      <c r="K66" s="247"/>
      <c r="L66" s="31"/>
    </row>
    <row r="67" spans="2:12" ht="57.65" customHeight="1" x14ac:dyDescent="0.35">
      <c r="B67" s="205" t="s">
        <v>173</v>
      </c>
      <c r="C67" s="549" t="s">
        <v>174</v>
      </c>
      <c r="D67" s="549"/>
      <c r="E67" s="10" t="s">
        <v>155</v>
      </c>
      <c r="F67" s="290">
        <v>51</v>
      </c>
      <c r="G67" s="263">
        <v>50</v>
      </c>
      <c r="H67" s="263">
        <v>48</v>
      </c>
      <c r="I67" s="272">
        <v>45</v>
      </c>
      <c r="J67" s="14">
        <v>42</v>
      </c>
      <c r="K67" s="247"/>
      <c r="L67" s="31"/>
    </row>
    <row r="68" spans="2:12" ht="37.9" customHeight="1" x14ac:dyDescent="0.35">
      <c r="B68" s="204" t="s">
        <v>175</v>
      </c>
      <c r="C68" s="600" t="s">
        <v>176</v>
      </c>
      <c r="D68" s="600"/>
      <c r="E68" s="11" t="s">
        <v>155</v>
      </c>
      <c r="F68" s="264">
        <v>505</v>
      </c>
      <c r="G68" s="169">
        <v>479</v>
      </c>
      <c r="H68" s="169">
        <v>476</v>
      </c>
      <c r="I68" s="268">
        <v>465</v>
      </c>
      <c r="J68" s="231">
        <v>221</v>
      </c>
      <c r="K68" s="247" t="s">
        <v>35</v>
      </c>
      <c r="L68" s="31"/>
    </row>
    <row r="69" spans="2:12" ht="20.149999999999999" customHeight="1" x14ac:dyDescent="0.35">
      <c r="B69" s="205" t="s">
        <v>177</v>
      </c>
      <c r="C69" s="549" t="s">
        <v>178</v>
      </c>
      <c r="D69" s="549"/>
      <c r="E69" s="10" t="s">
        <v>155</v>
      </c>
      <c r="F69" s="290">
        <v>2</v>
      </c>
      <c r="G69" s="263">
        <v>2</v>
      </c>
      <c r="H69" s="263">
        <v>3</v>
      </c>
      <c r="I69" s="272">
        <v>3</v>
      </c>
      <c r="J69" s="14">
        <v>2</v>
      </c>
      <c r="K69" s="247"/>
      <c r="L69" s="31"/>
    </row>
    <row r="70" spans="2:12" ht="20.149999999999999" customHeight="1" x14ac:dyDescent="0.35">
      <c r="B70" s="204" t="s">
        <v>179</v>
      </c>
      <c r="C70" s="600" t="s">
        <v>180</v>
      </c>
      <c r="D70" s="600"/>
      <c r="E70" s="11" t="s">
        <v>155</v>
      </c>
      <c r="F70" s="264">
        <v>21</v>
      </c>
      <c r="G70" s="169">
        <v>9.0420999999999996</v>
      </c>
      <c r="H70" s="169">
        <v>14</v>
      </c>
      <c r="I70" s="268">
        <v>20</v>
      </c>
      <c r="J70" s="296">
        <v>18</v>
      </c>
      <c r="K70" s="247"/>
      <c r="L70" s="31"/>
    </row>
    <row r="71" spans="2:12" ht="20.149999999999999" customHeight="1" x14ac:dyDescent="0.35">
      <c r="B71" s="205" t="s">
        <v>181</v>
      </c>
      <c r="C71" s="549" t="s">
        <v>182</v>
      </c>
      <c r="D71" s="549"/>
      <c r="E71" s="10" t="s">
        <v>155</v>
      </c>
      <c r="F71" s="290">
        <v>96</v>
      </c>
      <c r="G71" s="263">
        <v>54</v>
      </c>
      <c r="H71" s="263">
        <v>65</v>
      </c>
      <c r="I71" s="272">
        <v>67</v>
      </c>
      <c r="J71" s="14">
        <v>64</v>
      </c>
      <c r="K71" s="247"/>
      <c r="L71" s="31" t="s">
        <v>183</v>
      </c>
    </row>
    <row r="72" spans="2:12" ht="20.149999999999999" customHeight="1" x14ac:dyDescent="0.35">
      <c r="B72" s="204" t="s">
        <v>184</v>
      </c>
      <c r="C72" s="600" t="s">
        <v>185</v>
      </c>
      <c r="D72" s="600"/>
      <c r="E72" s="11" t="s">
        <v>155</v>
      </c>
      <c r="F72" s="264" t="s">
        <v>186</v>
      </c>
      <c r="G72" s="231" t="s">
        <v>187</v>
      </c>
      <c r="H72" s="231" t="s">
        <v>188</v>
      </c>
      <c r="I72" s="232" t="s">
        <v>188</v>
      </c>
      <c r="J72" s="231" t="s">
        <v>188</v>
      </c>
      <c r="K72" s="247"/>
      <c r="L72" s="31"/>
    </row>
    <row r="73" spans="2:12" ht="38.5" customHeight="1" x14ac:dyDescent="0.35">
      <c r="B73" s="205" t="s">
        <v>189</v>
      </c>
      <c r="C73" s="549" t="s">
        <v>190</v>
      </c>
      <c r="D73" s="549"/>
      <c r="E73" s="10" t="s">
        <v>155</v>
      </c>
      <c r="F73" s="290">
        <v>0.1</v>
      </c>
      <c r="G73" s="265">
        <v>0.1</v>
      </c>
      <c r="H73" s="265">
        <v>0.1</v>
      </c>
      <c r="I73" s="273">
        <v>0.1</v>
      </c>
      <c r="J73" s="239">
        <v>0.1</v>
      </c>
      <c r="K73" s="247"/>
      <c r="L73" s="31"/>
    </row>
    <row r="74" spans="2:12" ht="20.149999999999999" customHeight="1" x14ac:dyDescent="0.35">
      <c r="B74" s="204" t="s">
        <v>191</v>
      </c>
      <c r="C74" s="600" t="s">
        <v>192</v>
      </c>
      <c r="D74" s="600"/>
      <c r="E74" s="11" t="s">
        <v>155</v>
      </c>
      <c r="F74" s="264">
        <v>11</v>
      </c>
      <c r="G74" s="169">
        <v>12</v>
      </c>
      <c r="H74" s="169">
        <v>12</v>
      </c>
      <c r="I74" s="268">
        <v>10</v>
      </c>
      <c r="J74" s="231">
        <v>10</v>
      </c>
      <c r="K74" s="247"/>
      <c r="L74" s="31"/>
    </row>
    <row r="75" spans="2:12" ht="20.149999999999999" customHeight="1" x14ac:dyDescent="0.35">
      <c r="B75" s="205" t="s">
        <v>193</v>
      </c>
      <c r="C75" s="549" t="s">
        <v>194</v>
      </c>
      <c r="D75" s="549"/>
      <c r="E75" s="10" t="s">
        <v>155</v>
      </c>
      <c r="F75" s="290">
        <v>574</v>
      </c>
      <c r="G75" s="266">
        <v>137</v>
      </c>
      <c r="H75" s="266">
        <v>136</v>
      </c>
      <c r="I75" s="271">
        <v>120</v>
      </c>
      <c r="J75" s="14">
        <v>170</v>
      </c>
      <c r="K75" s="247" t="s">
        <v>35</v>
      </c>
      <c r="L75" s="31"/>
    </row>
    <row r="76" spans="2:12" ht="35.5" customHeight="1" x14ac:dyDescent="0.35">
      <c r="B76" s="204" t="s">
        <v>195</v>
      </c>
      <c r="C76" s="600" t="s">
        <v>196</v>
      </c>
      <c r="D76" s="600"/>
      <c r="E76" s="11" t="s">
        <v>155</v>
      </c>
      <c r="F76" s="264">
        <v>42</v>
      </c>
      <c r="G76" s="169">
        <v>28</v>
      </c>
      <c r="H76" s="169">
        <v>31</v>
      </c>
      <c r="I76" s="268">
        <v>28</v>
      </c>
      <c r="J76" s="231">
        <v>33</v>
      </c>
    </row>
    <row r="77" spans="2:12" ht="19.5" customHeight="1" x14ac:dyDescent="0.35">
      <c r="B77" s="205" t="s">
        <v>197</v>
      </c>
      <c r="C77" s="549" t="s">
        <v>198</v>
      </c>
      <c r="D77" s="549"/>
      <c r="E77" s="10" t="s">
        <v>155</v>
      </c>
      <c r="F77" s="290" t="s">
        <v>186</v>
      </c>
      <c r="G77" s="14" t="s">
        <v>187</v>
      </c>
      <c r="H77" s="14" t="s">
        <v>187</v>
      </c>
      <c r="I77" s="229" t="s">
        <v>188</v>
      </c>
      <c r="J77" s="14" t="s">
        <v>188</v>
      </c>
    </row>
    <row r="78" spans="2:12" ht="20.149999999999999" customHeight="1" x14ac:dyDescent="0.35">
      <c r="B78" s="204" t="s">
        <v>199</v>
      </c>
      <c r="C78" s="600" t="s">
        <v>200</v>
      </c>
      <c r="D78" s="600"/>
      <c r="E78" s="11" t="s">
        <v>155</v>
      </c>
      <c r="F78" s="290" t="s">
        <v>186</v>
      </c>
      <c r="G78" s="231" t="s">
        <v>187</v>
      </c>
      <c r="H78" s="231" t="s">
        <v>187</v>
      </c>
      <c r="I78" s="232" t="s">
        <v>188</v>
      </c>
      <c r="J78" s="231" t="s">
        <v>188</v>
      </c>
    </row>
    <row r="79" spans="2:12" ht="20.149999999999999" customHeight="1" x14ac:dyDescent="0.35">
      <c r="B79" s="205" t="s">
        <v>201</v>
      </c>
      <c r="C79" s="549" t="s">
        <v>202</v>
      </c>
      <c r="D79" s="549"/>
      <c r="E79" s="10" t="s">
        <v>155</v>
      </c>
      <c r="F79" s="290">
        <v>9</v>
      </c>
      <c r="G79" s="263">
        <v>9</v>
      </c>
      <c r="H79" s="263">
        <v>1</v>
      </c>
      <c r="I79" s="272">
        <v>3</v>
      </c>
      <c r="J79" s="14">
        <v>1</v>
      </c>
    </row>
    <row r="80" spans="2:12" ht="20.149999999999999" customHeight="1" x14ac:dyDescent="0.35">
      <c r="B80" s="528" t="s">
        <v>203</v>
      </c>
      <c r="C80" s="529"/>
      <c r="D80" s="530"/>
      <c r="E80" s="11" t="s">
        <v>155</v>
      </c>
      <c r="F80" s="295">
        <v>2855</v>
      </c>
      <c r="G80" s="169">
        <f>+SUM(G64:G79)</f>
        <v>1820.1420999999998</v>
      </c>
      <c r="H80" s="169">
        <f>+SUM(H64:H79)</f>
        <v>1935.1</v>
      </c>
      <c r="I80" s="268">
        <f>+SUM(I64:I79)</f>
        <v>1817.1</v>
      </c>
      <c r="J80" s="169">
        <f>+SUM(J64:J79)</f>
        <v>1798.1</v>
      </c>
    </row>
    <row r="82" spans="1:13" ht="18" customHeight="1" x14ac:dyDescent="0.35">
      <c r="B82" s="6" t="s">
        <v>204</v>
      </c>
    </row>
    <row r="83" spans="1:13" ht="50.5" customHeight="1" x14ac:dyDescent="0.35">
      <c r="B83" s="565" t="s">
        <v>205</v>
      </c>
      <c r="C83" s="566"/>
      <c r="D83" s="566"/>
      <c r="E83" s="566"/>
      <c r="F83" s="566"/>
      <c r="G83" s="566"/>
      <c r="H83" s="566"/>
      <c r="I83" s="566"/>
      <c r="J83" s="566"/>
    </row>
    <row r="84" spans="1:13" ht="13.9" customHeight="1" x14ac:dyDescent="0.35">
      <c r="B84" s="567" t="s">
        <v>206</v>
      </c>
      <c r="C84" s="567"/>
      <c r="D84" s="567"/>
      <c r="E84" s="567"/>
      <c r="F84" s="567"/>
      <c r="G84" s="567"/>
      <c r="H84" s="567"/>
      <c r="I84" s="567"/>
      <c r="J84" s="567"/>
    </row>
    <row r="85" spans="1:13" s="71" customFormat="1" ht="13.9" customHeight="1" x14ac:dyDescent="0.35">
      <c r="A85" s="101"/>
      <c r="B85" s="567" t="s">
        <v>207</v>
      </c>
      <c r="C85" s="567"/>
      <c r="D85" s="567"/>
      <c r="E85" s="567"/>
      <c r="F85" s="567"/>
      <c r="G85" s="567"/>
      <c r="H85" s="567"/>
      <c r="I85" s="567"/>
      <c r="J85" s="567"/>
      <c r="K85" s="253"/>
      <c r="M85"/>
    </row>
    <row r="86" spans="1:13" s="71" customFormat="1" ht="18" customHeight="1" x14ac:dyDescent="0.35">
      <c r="A86" s="101"/>
      <c r="B86" s="212"/>
      <c r="C86" s="212"/>
      <c r="D86" s="212"/>
      <c r="E86" s="212"/>
      <c r="F86" s="212"/>
      <c r="G86" s="212"/>
      <c r="H86" s="212"/>
      <c r="I86" s="212"/>
      <c r="J86" s="212"/>
      <c r="K86" s="253"/>
      <c r="M86"/>
    </row>
    <row r="87" spans="1:13" ht="18" customHeight="1" x14ac:dyDescent="0.35">
      <c r="B87" s="6" t="s">
        <v>208</v>
      </c>
    </row>
    <row r="88" spans="1:13" ht="53.5" customHeight="1" x14ac:dyDescent="0.35">
      <c r="B88" s="565" t="s">
        <v>209</v>
      </c>
      <c r="C88" s="566"/>
      <c r="D88" s="566"/>
      <c r="E88" s="566"/>
      <c r="F88" s="566"/>
      <c r="G88" s="566"/>
      <c r="H88" s="566"/>
      <c r="I88" s="566"/>
      <c r="J88" s="566"/>
    </row>
    <row r="89" spans="1:13" ht="13.15" customHeight="1" x14ac:dyDescent="0.35">
      <c r="B89" s="567" t="s">
        <v>206</v>
      </c>
      <c r="C89" s="567"/>
      <c r="D89" s="567"/>
      <c r="E89" s="567"/>
      <c r="F89" s="567"/>
      <c r="G89" s="567"/>
      <c r="H89" s="567"/>
      <c r="I89" s="567"/>
      <c r="J89" s="567"/>
    </row>
    <row r="90" spans="1:13" s="71" customFormat="1" ht="13.15" customHeight="1" x14ac:dyDescent="0.35">
      <c r="A90" s="101"/>
      <c r="B90" s="567" t="s">
        <v>210</v>
      </c>
      <c r="C90" s="567"/>
      <c r="D90" s="567"/>
      <c r="E90" s="567"/>
      <c r="F90" s="567"/>
      <c r="G90" s="567"/>
      <c r="H90" s="567"/>
      <c r="I90" s="567"/>
      <c r="J90" s="567"/>
      <c r="K90" s="253"/>
      <c r="M90"/>
    </row>
    <row r="92" spans="1:13" ht="18" customHeight="1" x14ac:dyDescent="0.35">
      <c r="B92" s="6" t="s">
        <v>211</v>
      </c>
    </row>
    <row r="93" spans="1:13" ht="80.5" customHeight="1" x14ac:dyDescent="0.35">
      <c r="B93" s="13" t="s">
        <v>167</v>
      </c>
      <c r="C93" s="13" t="s">
        <v>168</v>
      </c>
      <c r="D93" s="544" t="s">
        <v>600</v>
      </c>
      <c r="E93" s="544"/>
      <c r="F93" s="544"/>
      <c r="G93" s="544"/>
      <c r="H93" s="544"/>
      <c r="I93" s="544"/>
    </row>
    <row r="94" spans="1:13" ht="41.5" customHeight="1" x14ac:dyDescent="0.35">
      <c r="B94" s="12" t="s">
        <v>171</v>
      </c>
      <c r="C94" s="12" t="s">
        <v>212</v>
      </c>
      <c r="D94" s="543" t="s">
        <v>213</v>
      </c>
      <c r="E94" s="543"/>
      <c r="F94" s="543"/>
      <c r="G94" s="543"/>
      <c r="H94" s="543"/>
      <c r="I94" s="543"/>
    </row>
    <row r="95" spans="1:13" ht="70" customHeight="1" x14ac:dyDescent="0.35">
      <c r="B95" s="13" t="s">
        <v>173</v>
      </c>
      <c r="C95" s="13" t="s">
        <v>214</v>
      </c>
      <c r="D95" s="544" t="s">
        <v>215</v>
      </c>
      <c r="E95" s="544"/>
      <c r="F95" s="544"/>
      <c r="G95" s="544"/>
      <c r="H95" s="544"/>
      <c r="I95" s="544"/>
    </row>
    <row r="96" spans="1:13" ht="89.5" customHeight="1" x14ac:dyDescent="0.35">
      <c r="B96" s="12" t="s">
        <v>175</v>
      </c>
      <c r="C96" s="12" t="s">
        <v>176</v>
      </c>
      <c r="D96" s="543" t="s">
        <v>601</v>
      </c>
      <c r="E96" s="543"/>
      <c r="F96" s="543"/>
      <c r="G96" s="543"/>
      <c r="H96" s="543"/>
      <c r="I96" s="543"/>
    </row>
    <row r="97" spans="1:12" ht="39.65" customHeight="1" x14ac:dyDescent="0.35">
      <c r="B97" s="13" t="s">
        <v>177</v>
      </c>
      <c r="C97" s="13" t="s">
        <v>178</v>
      </c>
      <c r="D97" s="544" t="s">
        <v>216</v>
      </c>
      <c r="E97" s="544"/>
      <c r="F97" s="544"/>
      <c r="G97" s="544"/>
      <c r="H97" s="544"/>
      <c r="I97" s="544"/>
    </row>
    <row r="98" spans="1:12" ht="39.65" customHeight="1" x14ac:dyDescent="0.35">
      <c r="B98" s="12" t="s">
        <v>179</v>
      </c>
      <c r="C98" s="12" t="s">
        <v>217</v>
      </c>
      <c r="D98" s="543" t="s">
        <v>218</v>
      </c>
      <c r="E98" s="543"/>
      <c r="F98" s="543"/>
      <c r="G98" s="543"/>
      <c r="H98" s="543"/>
      <c r="I98" s="543"/>
    </row>
    <row r="99" spans="1:12" ht="39.65" customHeight="1" x14ac:dyDescent="0.35">
      <c r="B99" s="13" t="s">
        <v>181</v>
      </c>
      <c r="C99" s="13" t="s">
        <v>182</v>
      </c>
      <c r="D99" s="544" t="s">
        <v>218</v>
      </c>
      <c r="E99" s="544"/>
      <c r="F99" s="544"/>
      <c r="G99" s="544"/>
      <c r="H99" s="544"/>
      <c r="I99" s="544"/>
    </row>
    <row r="100" spans="1:12" ht="39.65" customHeight="1" x14ac:dyDescent="0.35">
      <c r="B100" s="12" t="s">
        <v>184</v>
      </c>
      <c r="C100" s="12" t="s">
        <v>185</v>
      </c>
      <c r="D100" s="543" t="s">
        <v>219</v>
      </c>
      <c r="E100" s="543"/>
      <c r="F100" s="543"/>
      <c r="G100" s="543"/>
      <c r="H100" s="543"/>
      <c r="I100" s="543"/>
    </row>
    <row r="101" spans="1:12" ht="55.15" customHeight="1" x14ac:dyDescent="0.35">
      <c r="B101" s="13" t="s">
        <v>189</v>
      </c>
      <c r="C101" s="13" t="s">
        <v>190</v>
      </c>
      <c r="D101" s="544" t="s">
        <v>220</v>
      </c>
      <c r="E101" s="544"/>
      <c r="F101" s="544"/>
      <c r="G101" s="544"/>
      <c r="H101" s="544"/>
      <c r="I101" s="544"/>
    </row>
    <row r="102" spans="1:12" ht="39.65" customHeight="1" x14ac:dyDescent="0.35">
      <c r="B102" s="12" t="s">
        <v>191</v>
      </c>
      <c r="C102" s="12" t="s">
        <v>192</v>
      </c>
      <c r="D102" s="543" t="s">
        <v>221</v>
      </c>
      <c r="E102" s="543"/>
      <c r="F102" s="543"/>
      <c r="G102" s="543"/>
      <c r="H102" s="543"/>
      <c r="I102" s="543"/>
    </row>
    <row r="103" spans="1:12" ht="39.65" customHeight="1" x14ac:dyDescent="0.35">
      <c r="B103" s="13" t="s">
        <v>193</v>
      </c>
      <c r="C103" s="13" t="s">
        <v>194</v>
      </c>
      <c r="D103" s="544" t="s">
        <v>222</v>
      </c>
      <c r="E103" s="544"/>
      <c r="F103" s="544"/>
      <c r="G103" s="544"/>
      <c r="H103" s="544"/>
      <c r="I103" s="544"/>
    </row>
    <row r="104" spans="1:12" ht="39.65" customHeight="1" x14ac:dyDescent="0.35">
      <c r="B104" s="12" t="s">
        <v>195</v>
      </c>
      <c r="C104" s="12" t="s">
        <v>223</v>
      </c>
      <c r="D104" s="543" t="s">
        <v>224</v>
      </c>
      <c r="E104" s="543"/>
      <c r="F104" s="543"/>
      <c r="G104" s="543"/>
      <c r="H104" s="543"/>
      <c r="I104" s="543"/>
    </row>
    <row r="105" spans="1:12" ht="39.65" customHeight="1" x14ac:dyDescent="0.35">
      <c r="B105" s="13" t="s">
        <v>197</v>
      </c>
      <c r="C105" s="13" t="s">
        <v>198</v>
      </c>
      <c r="D105" s="544" t="s">
        <v>225</v>
      </c>
      <c r="E105" s="544"/>
      <c r="F105" s="544"/>
      <c r="G105" s="544"/>
      <c r="H105" s="544"/>
      <c r="I105" s="544"/>
    </row>
    <row r="106" spans="1:12" ht="39.65" customHeight="1" x14ac:dyDescent="0.35">
      <c r="B106" s="12" t="s">
        <v>199</v>
      </c>
      <c r="C106" s="12" t="s">
        <v>200</v>
      </c>
      <c r="D106" s="543" t="s">
        <v>226</v>
      </c>
      <c r="E106" s="543"/>
      <c r="F106" s="543"/>
      <c r="G106" s="543"/>
      <c r="H106" s="543"/>
      <c r="I106" s="543"/>
    </row>
    <row r="107" spans="1:12" ht="39.65" customHeight="1" x14ac:dyDescent="0.35">
      <c r="B107" s="13" t="s">
        <v>201</v>
      </c>
      <c r="C107" s="13" t="s">
        <v>202</v>
      </c>
      <c r="D107" s="544" t="s">
        <v>227</v>
      </c>
      <c r="E107" s="544"/>
      <c r="F107" s="544"/>
      <c r="G107" s="544"/>
      <c r="H107" s="544"/>
      <c r="I107" s="544"/>
    </row>
    <row r="109" spans="1:12" ht="24" customHeight="1" x14ac:dyDescent="0.35">
      <c r="B109" s="230" t="s">
        <v>228</v>
      </c>
      <c r="C109" s="1"/>
      <c r="G109" s="5"/>
      <c r="H109" s="5"/>
      <c r="I109" s="5"/>
      <c r="J109" s="5"/>
    </row>
    <row r="110" spans="1:12" ht="38.15" customHeight="1" x14ac:dyDescent="0.35">
      <c r="B110" s="562" t="s">
        <v>229</v>
      </c>
      <c r="C110" s="563"/>
      <c r="D110" s="563"/>
      <c r="E110" s="563"/>
      <c r="F110" s="563"/>
      <c r="G110" s="563"/>
      <c r="H110" s="563"/>
      <c r="I110" s="563"/>
      <c r="J110" s="564"/>
    </row>
    <row r="111" spans="1:12" ht="33" customHeight="1" x14ac:dyDescent="0.35">
      <c r="A111" s="100"/>
      <c r="B111" s="560"/>
      <c r="C111" s="561"/>
      <c r="D111" s="561"/>
      <c r="E111" s="602" t="s">
        <v>120</v>
      </c>
      <c r="F111" s="603"/>
      <c r="G111" s="26" t="s">
        <v>15</v>
      </c>
      <c r="H111" s="70" t="s">
        <v>16</v>
      </c>
      <c r="I111" s="93" t="s">
        <v>17</v>
      </c>
      <c r="J111" s="93" t="s">
        <v>18</v>
      </c>
      <c r="K111" s="246"/>
      <c r="L111"/>
    </row>
    <row r="112" spans="1:12" ht="20.149999999999999" customHeight="1" x14ac:dyDescent="0.35">
      <c r="B112" s="557" t="s">
        <v>230</v>
      </c>
      <c r="C112" s="558"/>
      <c r="D112" s="559"/>
      <c r="E112" s="545" t="s">
        <v>50</v>
      </c>
      <c r="F112" s="546"/>
      <c r="G112" s="239">
        <v>69.2</v>
      </c>
      <c r="H112" s="239">
        <v>74.900000000000006</v>
      </c>
      <c r="I112" s="239">
        <v>85.2</v>
      </c>
      <c r="J112" s="241">
        <v>91.2</v>
      </c>
      <c r="K112" s="249" t="s">
        <v>35</v>
      </c>
      <c r="L112"/>
    </row>
    <row r="113" spans="1:13" ht="20.149999999999999" customHeight="1" x14ac:dyDescent="0.35">
      <c r="B113" s="551" t="s">
        <v>231</v>
      </c>
      <c r="C113" s="552"/>
      <c r="D113" s="553"/>
      <c r="E113" s="547" t="s">
        <v>155</v>
      </c>
      <c r="F113" s="548"/>
      <c r="G113" s="234">
        <v>29</v>
      </c>
      <c r="H113" s="234">
        <v>27.5</v>
      </c>
      <c r="I113" s="234">
        <v>28.3</v>
      </c>
      <c r="J113" s="296">
        <v>26.5</v>
      </c>
      <c r="K113" s="249" t="s">
        <v>35</v>
      </c>
      <c r="L113"/>
    </row>
    <row r="114" spans="1:13" ht="20.149999999999999" customHeight="1" x14ac:dyDescent="0.35">
      <c r="B114" s="554" t="s">
        <v>232</v>
      </c>
      <c r="C114" s="555"/>
      <c r="D114" s="556"/>
      <c r="E114" s="574" t="s">
        <v>155</v>
      </c>
      <c r="F114" s="575"/>
      <c r="G114" s="239">
        <v>245.8</v>
      </c>
      <c r="H114" s="239">
        <v>239.9</v>
      </c>
      <c r="I114" s="239">
        <v>199.6</v>
      </c>
      <c r="J114" s="241">
        <v>45.9</v>
      </c>
      <c r="K114" s="249" t="s">
        <v>35</v>
      </c>
      <c r="L114"/>
    </row>
    <row r="115" spans="1:13" ht="20.149999999999999" customHeight="1" x14ac:dyDescent="0.35">
      <c r="B115" s="528" t="s">
        <v>233</v>
      </c>
      <c r="C115" s="529"/>
      <c r="D115" s="530"/>
      <c r="E115" s="547" t="s">
        <v>155</v>
      </c>
      <c r="F115" s="548"/>
      <c r="G115" s="234">
        <v>134.9</v>
      </c>
      <c r="H115" s="234">
        <v>134.1</v>
      </c>
      <c r="I115" s="234">
        <v>152.30000000000001</v>
      </c>
      <c r="J115" s="296">
        <v>57.4</v>
      </c>
      <c r="K115" s="249" t="s">
        <v>35</v>
      </c>
      <c r="L115"/>
    </row>
    <row r="116" spans="1:13" ht="20.149999999999999" customHeight="1" x14ac:dyDescent="0.35">
      <c r="B116" s="554" t="s">
        <v>234</v>
      </c>
      <c r="C116" s="555"/>
      <c r="D116" s="556"/>
      <c r="E116" s="574" t="s">
        <v>155</v>
      </c>
      <c r="F116" s="575"/>
      <c r="G116" s="239">
        <f>+SUM(G112:G115)</f>
        <v>478.9</v>
      </c>
      <c r="H116" s="239">
        <f t="shared" ref="H116" si="0">+SUM(H112:H115)</f>
        <v>476.4</v>
      </c>
      <c r="I116" s="239">
        <f>+SUM(I112:I115)</f>
        <v>465.40000000000003</v>
      </c>
      <c r="J116" s="277">
        <v>221</v>
      </c>
      <c r="K116" s="249" t="s">
        <v>35</v>
      </c>
      <c r="L116"/>
    </row>
    <row r="117" spans="1:13" ht="71.150000000000006" customHeight="1" x14ac:dyDescent="0.35">
      <c r="B117" s="550" t="s">
        <v>235</v>
      </c>
      <c r="C117" s="550"/>
      <c r="D117" s="550"/>
      <c r="E117" s="550"/>
      <c r="F117" s="550"/>
      <c r="G117" s="550"/>
      <c r="H117" s="550"/>
      <c r="I117" s="550"/>
      <c r="J117" s="550"/>
    </row>
    <row r="119" spans="1:13" ht="24" customHeight="1" x14ac:dyDescent="0.35">
      <c r="B119" s="230" t="s">
        <v>236</v>
      </c>
      <c r="C119" s="1"/>
      <c r="G119" s="5"/>
      <c r="H119" s="5"/>
      <c r="I119" s="5"/>
      <c r="J119" s="5"/>
    </row>
    <row r="120" spans="1:13" ht="36.65" customHeight="1" x14ac:dyDescent="0.35">
      <c r="B120" s="565" t="s">
        <v>237</v>
      </c>
      <c r="C120" s="565"/>
      <c r="D120" s="565"/>
      <c r="E120" s="565"/>
      <c r="F120" s="565"/>
      <c r="G120" s="565"/>
      <c r="H120" s="565"/>
      <c r="I120" s="565"/>
      <c r="J120" s="565"/>
    </row>
    <row r="121" spans="1:13" ht="36" customHeight="1" x14ac:dyDescent="0.35">
      <c r="A121" s="100"/>
      <c r="B121" s="621"/>
      <c r="C121" s="497"/>
      <c r="D121" s="497"/>
      <c r="E121" s="602" t="s">
        <v>120</v>
      </c>
      <c r="F121" s="603"/>
      <c r="G121" s="26" t="s">
        <v>15</v>
      </c>
      <c r="H121" s="70" t="s">
        <v>16</v>
      </c>
      <c r="I121" s="93" t="s">
        <v>17</v>
      </c>
      <c r="J121" s="93" t="s">
        <v>18</v>
      </c>
      <c r="K121" s="246"/>
      <c r="M121" s="2"/>
    </row>
    <row r="122" spans="1:13" ht="22" x14ac:dyDescent="0.35">
      <c r="B122" s="554" t="s">
        <v>236</v>
      </c>
      <c r="C122" s="555"/>
      <c r="D122" s="556"/>
      <c r="E122" s="604" t="s">
        <v>155</v>
      </c>
      <c r="F122" s="605"/>
      <c r="G122" s="8">
        <v>137</v>
      </c>
      <c r="H122" s="8">
        <v>136</v>
      </c>
      <c r="I122" s="8">
        <v>120</v>
      </c>
      <c r="J122" s="14">
        <v>170</v>
      </c>
      <c r="K122" s="249" t="s">
        <v>35</v>
      </c>
      <c r="M122" s="2"/>
    </row>
    <row r="124" spans="1:13" ht="24" customHeight="1" x14ac:dyDescent="0.35">
      <c r="B124" s="230" t="s">
        <v>238</v>
      </c>
      <c r="C124" s="1"/>
      <c r="G124" s="5"/>
      <c r="H124" s="5"/>
      <c r="I124" s="5"/>
      <c r="J124" s="5"/>
    </row>
    <row r="125" spans="1:13" ht="229.5" customHeight="1" x14ac:dyDescent="0.35">
      <c r="B125" s="573" t="s">
        <v>603</v>
      </c>
      <c r="C125" s="573"/>
      <c r="D125" s="573"/>
      <c r="E125" s="573"/>
      <c r="F125" s="573"/>
      <c r="G125" s="573"/>
      <c r="H125" s="573"/>
      <c r="I125" s="573"/>
      <c r="J125" s="573"/>
    </row>
    <row r="126" spans="1:13" ht="36" customHeight="1" x14ac:dyDescent="0.35">
      <c r="A126" s="100"/>
      <c r="B126" s="621"/>
      <c r="C126" s="497"/>
      <c r="D126" s="497"/>
      <c r="E126" s="602" t="s">
        <v>120</v>
      </c>
      <c r="F126" s="603"/>
      <c r="G126" s="26" t="s">
        <v>15</v>
      </c>
      <c r="H126" s="70" t="s">
        <v>16</v>
      </c>
      <c r="I126" s="72" t="s">
        <v>17</v>
      </c>
      <c r="J126" s="93" t="s">
        <v>18</v>
      </c>
      <c r="K126" s="246"/>
      <c r="L126"/>
    </row>
    <row r="127" spans="1:13" ht="19.5" customHeight="1" x14ac:dyDescent="0.35">
      <c r="B127" s="554" t="s">
        <v>239</v>
      </c>
      <c r="C127" s="555"/>
      <c r="D127" s="556"/>
      <c r="E127" s="574" t="s">
        <v>155</v>
      </c>
      <c r="F127" s="575"/>
      <c r="G127" s="8">
        <v>197</v>
      </c>
      <c r="H127" s="8">
        <v>226</v>
      </c>
      <c r="I127" s="136">
        <v>240</v>
      </c>
      <c r="J127" s="241">
        <v>114</v>
      </c>
      <c r="L127"/>
    </row>
    <row r="128" spans="1:13" ht="20.149999999999999" customHeight="1" x14ac:dyDescent="0.35">
      <c r="B128" s="528" t="s">
        <v>240</v>
      </c>
      <c r="C128" s="529"/>
      <c r="D128" s="530"/>
      <c r="E128" s="547" t="s">
        <v>155</v>
      </c>
      <c r="F128" s="548"/>
      <c r="G128" s="9">
        <v>74</v>
      </c>
      <c r="H128" s="9">
        <v>67</v>
      </c>
      <c r="I128" s="137">
        <v>65</v>
      </c>
      <c r="J128" s="296">
        <v>79</v>
      </c>
      <c r="L128"/>
    </row>
    <row r="129" spans="1:14" ht="20.149999999999999" customHeight="1" x14ac:dyDescent="0.35">
      <c r="B129" s="554" t="s">
        <v>241</v>
      </c>
      <c r="C129" s="555"/>
      <c r="D129" s="556"/>
      <c r="E129" s="574" t="s">
        <v>155</v>
      </c>
      <c r="F129" s="575"/>
      <c r="G129" s="8">
        <v>762</v>
      </c>
      <c r="H129" s="8">
        <v>752</v>
      </c>
      <c r="I129" s="136">
        <v>754</v>
      </c>
      <c r="J129" s="267">
        <v>1255</v>
      </c>
      <c r="L129"/>
    </row>
    <row r="130" spans="1:14" ht="20.149999999999999" customHeight="1" x14ac:dyDescent="0.35">
      <c r="B130" s="528" t="s">
        <v>242</v>
      </c>
      <c r="C130" s="529"/>
      <c r="D130" s="530"/>
      <c r="E130" s="547" t="s">
        <v>155</v>
      </c>
      <c r="F130" s="548"/>
      <c r="G130" s="9">
        <v>1033</v>
      </c>
      <c r="H130" s="9">
        <v>1045</v>
      </c>
      <c r="I130" s="137">
        <v>1059</v>
      </c>
      <c r="J130" s="299">
        <v>1448</v>
      </c>
      <c r="L130"/>
    </row>
    <row r="131" spans="1:14" ht="18" hidden="1" customHeight="1" x14ac:dyDescent="0.35">
      <c r="B131" s="6" t="s">
        <v>243</v>
      </c>
    </row>
    <row r="132" spans="1:14" ht="35.5" hidden="1" customHeight="1" x14ac:dyDescent="0.35">
      <c r="B132" s="581" t="s">
        <v>244</v>
      </c>
      <c r="C132" s="583"/>
      <c r="D132" s="581" t="s">
        <v>245</v>
      </c>
      <c r="E132" s="582"/>
      <c r="F132" s="583"/>
      <c r="G132" s="578" t="s">
        <v>246</v>
      </c>
      <c r="H132" s="579"/>
      <c r="I132" s="580"/>
      <c r="J132" s="72" t="s">
        <v>247</v>
      </c>
      <c r="K132" s="246" t="s">
        <v>19</v>
      </c>
      <c r="L132" s="243" t="s">
        <v>20</v>
      </c>
    </row>
    <row r="133" spans="1:14" ht="173.5" hidden="1" customHeight="1" x14ac:dyDescent="0.35">
      <c r="B133" s="593" t="s">
        <v>248</v>
      </c>
      <c r="C133" s="594"/>
      <c r="D133" s="590" t="s">
        <v>249</v>
      </c>
      <c r="E133" s="591"/>
      <c r="F133" s="592"/>
      <c r="G133" s="587" t="s">
        <v>250</v>
      </c>
      <c r="H133" s="588"/>
      <c r="I133" s="589"/>
      <c r="J133" s="576">
        <v>0.53900000000000003</v>
      </c>
      <c r="K133" s="254">
        <v>45833</v>
      </c>
      <c r="L133" s="244"/>
    </row>
    <row r="134" spans="1:14" ht="148.5" hidden="1" customHeight="1" x14ac:dyDescent="0.35">
      <c r="B134" s="554" t="s">
        <v>240</v>
      </c>
      <c r="C134" s="556"/>
      <c r="D134" s="595" t="s">
        <v>251</v>
      </c>
      <c r="E134" s="596"/>
      <c r="F134" s="597"/>
      <c r="G134" s="584" t="s">
        <v>252</v>
      </c>
      <c r="H134" s="585"/>
      <c r="I134" s="586"/>
      <c r="J134" s="577"/>
      <c r="K134" s="254">
        <v>45833</v>
      </c>
      <c r="L134" s="244"/>
    </row>
    <row r="135" spans="1:14" ht="148.9" hidden="1" customHeight="1" x14ac:dyDescent="0.35">
      <c r="B135" s="593" t="s">
        <v>241</v>
      </c>
      <c r="C135" s="594"/>
      <c r="D135" s="590" t="s">
        <v>253</v>
      </c>
      <c r="E135" s="591"/>
      <c r="F135" s="592"/>
      <c r="G135" s="587" t="s">
        <v>254</v>
      </c>
      <c r="H135" s="588"/>
      <c r="I135" s="589"/>
      <c r="J135" s="242">
        <v>3.4000000000000002E-2</v>
      </c>
      <c r="K135" s="254">
        <v>45833</v>
      </c>
      <c r="L135" s="244"/>
    </row>
    <row r="137" spans="1:14" ht="23.5" customHeight="1" x14ac:dyDescent="0.35">
      <c r="B137" s="230" t="s">
        <v>255</v>
      </c>
    </row>
    <row r="138" spans="1:14" ht="35.25" customHeight="1" x14ac:dyDescent="0.35">
      <c r="B138" s="153"/>
      <c r="C138" s="154"/>
      <c r="D138" s="152" t="s">
        <v>256</v>
      </c>
      <c r="E138" s="152" t="s">
        <v>15</v>
      </c>
      <c r="F138" s="152" t="s">
        <v>16</v>
      </c>
      <c r="G138" s="152" t="s">
        <v>17</v>
      </c>
      <c r="H138" s="152" t="s">
        <v>18</v>
      </c>
      <c r="I138" s="222"/>
      <c r="J138" s="222"/>
      <c r="M138" s="2"/>
      <c r="N138"/>
    </row>
    <row r="139" spans="1:14" ht="51.75" customHeight="1" x14ac:dyDescent="0.35">
      <c r="B139" s="568" t="s">
        <v>257</v>
      </c>
      <c r="C139" s="569"/>
      <c r="D139" s="156" t="s">
        <v>258</v>
      </c>
      <c r="E139" s="155">
        <v>8326</v>
      </c>
      <c r="F139" s="155">
        <v>9879</v>
      </c>
      <c r="G139" s="155">
        <v>10462</v>
      </c>
      <c r="H139" s="155">
        <v>11222</v>
      </c>
      <c r="I139" s="221"/>
      <c r="J139" s="275"/>
      <c r="M139" s="2"/>
      <c r="N139"/>
    </row>
    <row r="140" spans="1:14" ht="51.75" customHeight="1" x14ac:dyDescent="0.35">
      <c r="B140" s="570" t="s">
        <v>259</v>
      </c>
      <c r="C140" s="571"/>
      <c r="D140" s="300" t="s">
        <v>258</v>
      </c>
      <c r="E140" s="301">
        <v>403</v>
      </c>
      <c r="F140" s="301">
        <v>337</v>
      </c>
      <c r="G140" s="302">
        <v>1046</v>
      </c>
      <c r="H140" s="302">
        <v>1188</v>
      </c>
      <c r="I140" s="221"/>
      <c r="J140" s="275"/>
      <c r="M140" s="2"/>
      <c r="N140"/>
    </row>
    <row r="141" spans="1:14" ht="32" x14ac:dyDescent="0.35">
      <c r="B141" s="568" t="s">
        <v>260</v>
      </c>
      <c r="C141" s="572"/>
      <c r="D141" s="156" t="s">
        <v>258</v>
      </c>
      <c r="E141" s="151">
        <v>900</v>
      </c>
      <c r="F141" s="155">
        <v>1300</v>
      </c>
      <c r="G141" s="155">
        <v>1700</v>
      </c>
      <c r="H141" s="155">
        <v>2620</v>
      </c>
      <c r="I141" s="221"/>
      <c r="J141" s="275"/>
      <c r="M141" s="2"/>
      <c r="N141"/>
    </row>
    <row r="142" spans="1:14" ht="32" x14ac:dyDescent="0.35">
      <c r="B142" s="570" t="s">
        <v>261</v>
      </c>
      <c r="C142" s="571"/>
      <c r="D142" s="300" t="s">
        <v>258</v>
      </c>
      <c r="E142" s="302">
        <v>9628</v>
      </c>
      <c r="F142" s="302">
        <v>11516</v>
      </c>
      <c r="G142" s="302">
        <v>13208</v>
      </c>
      <c r="H142" s="302">
        <v>15030</v>
      </c>
      <c r="I142" s="221"/>
      <c r="J142" s="275"/>
      <c r="M142" s="2"/>
      <c r="N142"/>
    </row>
    <row r="143" spans="1:14" ht="15.65" customHeight="1" x14ac:dyDescent="0.35">
      <c r="A143" s="494"/>
      <c r="B143" s="495" t="s">
        <v>262</v>
      </c>
      <c r="M143" s="2"/>
    </row>
    <row r="144" spans="1:14" ht="15.65" customHeight="1" x14ac:dyDescent="0.35">
      <c r="A144" s="494"/>
      <c r="B144" s="495" t="s">
        <v>263</v>
      </c>
      <c r="M144" s="2"/>
    </row>
    <row r="145" spans="1:13" ht="15.65" customHeight="1" x14ac:dyDescent="0.35">
      <c r="A145" s="494"/>
      <c r="B145" s="2" t="s">
        <v>660</v>
      </c>
      <c r="M145" s="2"/>
    </row>
    <row r="146" spans="1:13" ht="15.65" customHeight="1" x14ac:dyDescent="0.35">
      <c r="A146" s="494"/>
      <c r="B146" s="495" t="s">
        <v>264</v>
      </c>
      <c r="M146" s="2"/>
    </row>
    <row r="147" spans="1:13" ht="15.65" customHeight="1" x14ac:dyDescent="0.35">
      <c r="A147" s="494"/>
      <c r="B147" s="2" t="s">
        <v>265</v>
      </c>
      <c r="M147" s="2"/>
    </row>
    <row r="148" spans="1:13" ht="15.65" customHeight="1" x14ac:dyDescent="0.35">
      <c r="A148" s="494"/>
      <c r="B148" s="495" t="s">
        <v>266</v>
      </c>
      <c r="M148" s="2"/>
    </row>
    <row r="149" spans="1:13" ht="15.65" customHeight="1" x14ac:dyDescent="0.35">
      <c r="A149" s="494"/>
      <c r="B149" s="495" t="s">
        <v>662</v>
      </c>
      <c r="M149" s="2"/>
    </row>
    <row r="150" spans="1:13" ht="15.65" customHeight="1" x14ac:dyDescent="0.35">
      <c r="A150" s="494"/>
      <c r="B150" s="495" t="s">
        <v>661</v>
      </c>
      <c r="M150" s="2"/>
    </row>
    <row r="152" spans="1:13" ht="24" customHeight="1" x14ac:dyDescent="0.35">
      <c r="B152" s="230" t="s">
        <v>267</v>
      </c>
      <c r="C152" s="1"/>
      <c r="G152" s="5"/>
      <c r="H152" s="5"/>
      <c r="I152" s="5"/>
      <c r="J152" s="5"/>
    </row>
    <row r="153" spans="1:13" ht="17.5" customHeight="1" x14ac:dyDescent="0.35">
      <c r="B153" s="565" t="s">
        <v>268</v>
      </c>
      <c r="C153" s="565"/>
      <c r="D153" s="565"/>
      <c r="E153" s="565"/>
      <c r="F153" s="565"/>
      <c r="G153" s="565"/>
      <c r="H153" s="565"/>
      <c r="I153" s="565"/>
      <c r="J153" s="565"/>
    </row>
    <row r="154" spans="1:13" ht="17.5" customHeight="1" x14ac:dyDescent="0.35">
      <c r="B154" s="35" t="s">
        <v>269</v>
      </c>
      <c r="E154" s="2"/>
      <c r="F154" s="2"/>
      <c r="G154" s="2"/>
      <c r="H154" s="2"/>
      <c r="I154" s="2"/>
      <c r="J154" s="2"/>
    </row>
    <row r="155" spans="1:13" ht="17.5" customHeight="1" x14ac:dyDescent="0.35">
      <c r="B155" s="35" t="s">
        <v>270</v>
      </c>
      <c r="E155" s="2"/>
      <c r="F155" s="2"/>
      <c r="G155" s="2"/>
      <c r="H155" s="2"/>
      <c r="I155" s="2"/>
      <c r="J155" s="2"/>
    </row>
    <row r="156" spans="1:13" ht="36" customHeight="1" x14ac:dyDescent="0.35">
      <c r="A156" s="100"/>
      <c r="B156" s="618"/>
      <c r="C156" s="619"/>
      <c r="D156" s="619"/>
      <c r="E156" s="619"/>
      <c r="F156" s="620"/>
      <c r="G156" s="26" t="s">
        <v>15</v>
      </c>
      <c r="H156" s="70" t="s">
        <v>16</v>
      </c>
      <c r="I156" s="72" t="s">
        <v>17</v>
      </c>
      <c r="J156" s="93" t="s">
        <v>18</v>
      </c>
      <c r="K156" s="246"/>
      <c r="L156"/>
    </row>
    <row r="157" spans="1:13" ht="20.149999999999999" customHeight="1" x14ac:dyDescent="0.35">
      <c r="B157" s="554" t="s">
        <v>271</v>
      </c>
      <c r="C157" s="555"/>
      <c r="D157" s="555"/>
      <c r="E157" s="555"/>
      <c r="F157" s="556"/>
      <c r="G157" s="99" t="s">
        <v>272</v>
      </c>
      <c r="H157" s="99" t="s">
        <v>272</v>
      </c>
      <c r="I157" s="276" t="s">
        <v>272</v>
      </c>
      <c r="J157" s="293" t="s">
        <v>273</v>
      </c>
    </row>
    <row r="158" spans="1:13" ht="18" customHeight="1" x14ac:dyDescent="0.35">
      <c r="B158" s="528" t="s">
        <v>274</v>
      </c>
      <c r="C158" s="529"/>
      <c r="D158" s="529"/>
      <c r="E158" s="529"/>
      <c r="F158" s="530"/>
      <c r="G158" s="303" t="s">
        <v>275</v>
      </c>
      <c r="H158" s="303" t="s">
        <v>275</v>
      </c>
      <c r="I158" s="304" t="s">
        <v>272</v>
      </c>
      <c r="J158" s="305" t="s">
        <v>273</v>
      </c>
    </row>
    <row r="159" spans="1:13" ht="18" customHeight="1" x14ac:dyDescent="0.35">
      <c r="B159" s="554" t="s">
        <v>276</v>
      </c>
      <c r="C159" s="555"/>
      <c r="D159" s="555"/>
      <c r="E159" s="555"/>
      <c r="F159" s="556"/>
      <c r="G159" s="99" t="s">
        <v>272</v>
      </c>
      <c r="H159" s="99" t="s">
        <v>272</v>
      </c>
      <c r="I159" s="276" t="s">
        <v>272</v>
      </c>
      <c r="J159" s="293" t="s">
        <v>273</v>
      </c>
    </row>
  </sheetData>
  <sheetProtection algorithmName="SHA-512" hashValue="6bYH6h+ynmac/JKw6v7Lsist3zd5xLK8JWIrgo7+KxQUTlqaWK43LmRwCufnJCTRhPq3Fi5Ns61otmExwE9Jmw==" saltValue="aodOf7HcvBAwIQ0NEHJseA==" spinCount="100000" sheet="1" objects="1" scenarios="1"/>
  <mergeCells count="168">
    <mergeCell ref="B158:F158"/>
    <mergeCell ref="B159:F159"/>
    <mergeCell ref="B153:J153"/>
    <mergeCell ref="E18:F18"/>
    <mergeCell ref="E19:F19"/>
    <mergeCell ref="E20:F20"/>
    <mergeCell ref="E24:F24"/>
    <mergeCell ref="E25:F25"/>
    <mergeCell ref="E121:F121"/>
    <mergeCell ref="E122:F122"/>
    <mergeCell ref="E126:F126"/>
    <mergeCell ref="C74:D74"/>
    <mergeCell ref="B90:J90"/>
    <mergeCell ref="D93:I93"/>
    <mergeCell ref="D94:I94"/>
    <mergeCell ref="D95:I95"/>
    <mergeCell ref="D96:I96"/>
    <mergeCell ref="D97:I97"/>
    <mergeCell ref="D98:I98"/>
    <mergeCell ref="D99:I99"/>
    <mergeCell ref="D100:I100"/>
    <mergeCell ref="D101:I101"/>
    <mergeCell ref="D104:I104"/>
    <mergeCell ref="D105:I105"/>
    <mergeCell ref="B157:F157"/>
    <mergeCell ref="B156:F156"/>
    <mergeCell ref="C70:D70"/>
    <mergeCell ref="C71:D71"/>
    <mergeCell ref="C72:D72"/>
    <mergeCell ref="C73:D73"/>
    <mergeCell ref="B83:J83"/>
    <mergeCell ref="B84:J84"/>
    <mergeCell ref="B85:J85"/>
    <mergeCell ref="D102:I102"/>
    <mergeCell ref="D103:I103"/>
    <mergeCell ref="B126:D126"/>
    <mergeCell ref="B127:D127"/>
    <mergeCell ref="B128:D128"/>
    <mergeCell ref="B130:D130"/>
    <mergeCell ref="B129:D129"/>
    <mergeCell ref="B120:J120"/>
    <mergeCell ref="B121:D121"/>
    <mergeCell ref="B122:D122"/>
    <mergeCell ref="B135:C135"/>
    <mergeCell ref="D135:F135"/>
    <mergeCell ref="E114:F114"/>
    <mergeCell ref="E115:F115"/>
    <mergeCell ref="E116:F116"/>
    <mergeCell ref="B19:D19"/>
    <mergeCell ref="B20:D20"/>
    <mergeCell ref="E17:F17"/>
    <mergeCell ref="B43:J43"/>
    <mergeCell ref="B46:J46"/>
    <mergeCell ref="B59:J59"/>
    <mergeCell ref="E41:F41"/>
    <mergeCell ref="E42:F42"/>
    <mergeCell ref="E34:F34"/>
    <mergeCell ref="E35:F35"/>
    <mergeCell ref="E31:F31"/>
    <mergeCell ref="E32:F32"/>
    <mergeCell ref="E33:F33"/>
    <mergeCell ref="E39:F39"/>
    <mergeCell ref="E40:F40"/>
    <mergeCell ref="C48:D48"/>
    <mergeCell ref="B35:D35"/>
    <mergeCell ref="B40:D40"/>
    <mergeCell ref="B48:B51"/>
    <mergeCell ref="B39:D39"/>
    <mergeCell ref="B34:D34"/>
    <mergeCell ref="F52:F53"/>
    <mergeCell ref="E52:E53"/>
    <mergeCell ref="E15:F15"/>
    <mergeCell ref="E16:F16"/>
    <mergeCell ref="C76:D76"/>
    <mergeCell ref="E111:F111"/>
    <mergeCell ref="B5:J5"/>
    <mergeCell ref="B24:D24"/>
    <mergeCell ref="B25:D25"/>
    <mergeCell ref="B26:D26"/>
    <mergeCell ref="B41:D41"/>
    <mergeCell ref="B12:D12"/>
    <mergeCell ref="B8:J8"/>
    <mergeCell ref="B38:J38"/>
    <mergeCell ref="B30:J30"/>
    <mergeCell ref="B31:D31"/>
    <mergeCell ref="B32:D32"/>
    <mergeCell ref="B33:D33"/>
    <mergeCell ref="B11:D11"/>
    <mergeCell ref="B13:D13"/>
    <mergeCell ref="B14:D14"/>
    <mergeCell ref="E26:F26"/>
    <mergeCell ref="B15:D15"/>
    <mergeCell ref="B16:D16"/>
    <mergeCell ref="B17:D17"/>
    <mergeCell ref="B18:D18"/>
    <mergeCell ref="B9:D9"/>
    <mergeCell ref="B10:D10"/>
    <mergeCell ref="B63:D63"/>
    <mergeCell ref="C66:D66"/>
    <mergeCell ref="C78:D78"/>
    <mergeCell ref="B80:D80"/>
    <mergeCell ref="C79:D79"/>
    <mergeCell ref="C68:D68"/>
    <mergeCell ref="C69:D69"/>
    <mergeCell ref="B62:J62"/>
    <mergeCell ref="B55:D55"/>
    <mergeCell ref="B57:D57"/>
    <mergeCell ref="B56:D56"/>
    <mergeCell ref="B58:D58"/>
    <mergeCell ref="B47:D47"/>
    <mergeCell ref="E9:F9"/>
    <mergeCell ref="E10:F10"/>
    <mergeCell ref="E11:F11"/>
    <mergeCell ref="C67:D67"/>
    <mergeCell ref="C54:D54"/>
    <mergeCell ref="C77:D77"/>
    <mergeCell ref="E12:F12"/>
    <mergeCell ref="E13:F13"/>
    <mergeCell ref="E14:F14"/>
    <mergeCell ref="B139:C139"/>
    <mergeCell ref="B140:C140"/>
    <mergeCell ref="B141:C141"/>
    <mergeCell ref="B142:C142"/>
    <mergeCell ref="B125:J125"/>
    <mergeCell ref="E128:F128"/>
    <mergeCell ref="E130:F130"/>
    <mergeCell ref="E129:F129"/>
    <mergeCell ref="E127:F127"/>
    <mergeCell ref="J133:J134"/>
    <mergeCell ref="G132:I132"/>
    <mergeCell ref="D132:F132"/>
    <mergeCell ref="B132:C132"/>
    <mergeCell ref="G134:I134"/>
    <mergeCell ref="G135:I135"/>
    <mergeCell ref="G133:I133"/>
    <mergeCell ref="D133:F133"/>
    <mergeCell ref="B133:C133"/>
    <mergeCell ref="D134:F134"/>
    <mergeCell ref="B134:C134"/>
    <mergeCell ref="D106:I106"/>
    <mergeCell ref="D107:I107"/>
    <mergeCell ref="E112:F112"/>
    <mergeCell ref="E113:F113"/>
    <mergeCell ref="C75:D75"/>
    <mergeCell ref="B117:J117"/>
    <mergeCell ref="B113:D113"/>
    <mergeCell ref="B114:D114"/>
    <mergeCell ref="B116:D116"/>
    <mergeCell ref="B112:D112"/>
    <mergeCell ref="B111:D111"/>
    <mergeCell ref="B115:D115"/>
    <mergeCell ref="B110:J110"/>
    <mergeCell ref="B88:J88"/>
    <mergeCell ref="B89:J89"/>
    <mergeCell ref="B64:B65"/>
    <mergeCell ref="C64:C65"/>
    <mergeCell ref="C52:D53"/>
    <mergeCell ref="B52:B53"/>
    <mergeCell ref="K52:K53"/>
    <mergeCell ref="B21:D21"/>
    <mergeCell ref="E21:F21"/>
    <mergeCell ref="B22:J22"/>
    <mergeCell ref="B27:J27"/>
    <mergeCell ref="C49:D50"/>
    <mergeCell ref="F49:F50"/>
    <mergeCell ref="E49:E50"/>
    <mergeCell ref="K49:K50"/>
    <mergeCell ref="B42:D42"/>
  </mergeCells>
  <phoneticPr fontId="4"/>
  <hyperlinks>
    <hyperlink ref="B89:J89" r:id="rId1" display="“Corporate Value Chain (Scope 3) Accounting and Reporting Standard”" xr:uid="{492FEF40-7389-4654-B287-9585F46964D7}"/>
    <hyperlink ref="B90:J90" r:id="rId2" display="“グリーン・バリューチェーンプラットフォーム（環境省HP：スコープ３の算定方法、事例等を掲載）”" xr:uid="{B0EB5D87-22CF-4830-B7FB-C393329DCB71}"/>
    <hyperlink ref="J1" location="'Contents 目次'!A1" display="'Contents 目次'!A1" xr:uid="{E2C77510-C6FE-4901-8EDE-81EF9A2602F6}"/>
    <hyperlink ref="B3" r:id="rId3" xr:uid="{BE5E60A3-7DBC-482D-80D2-0EC4D6B0F185}"/>
    <hyperlink ref="I89" r:id="rId4" display="“Corporate Value Chain (Scope 3) Accounting and Reporting Standard”" xr:uid="{EF5320BC-9EDF-4D8C-BF60-C2A599A64FFD}"/>
    <hyperlink ref="I90" r:id="rId5" display="“グリーン・バリューチェーンプラットフォーム（環境省HP：スコープ３の算定方法、事例等を掲載）”" xr:uid="{1FE068F7-E1A1-4043-9F9E-EAAD5EA302DB}"/>
    <hyperlink ref="B84:J84" r:id="rId6" display="“Corporate Value Chain (Scope 3) Accounting and Reporting Standard”" xr:uid="{88FC4F6F-0D42-44BD-A41B-F98B7BED7A84}"/>
    <hyperlink ref="B85:J85" r:id="rId7" display="“グリーン・バリューチェーンプラットフォーム（環境省HP：スコープ３の算定方法、事例等を掲載）”" xr:uid="{E101E42D-1AB0-4669-8D4C-AAC3F70E213B}"/>
    <hyperlink ref="I84" r:id="rId8" display="“Corporate Value Chain (Scope 3) Accounting and Reporting Standard”" xr:uid="{F2DA286D-CD27-4EF2-B8E8-B200B203FF7B}"/>
    <hyperlink ref="I85" r:id="rId9" display="“グリーン・バリューチェーンプラットフォーム（環境省HP：スコープ３の算定方法、事例等を掲載）”" xr:uid="{F263F1ED-3185-407E-BDA2-EC824E220F0F}"/>
    <hyperlink ref="B154" r:id="rId10" xr:uid="{D603EBEC-0BD0-4D94-BF3C-CDAACFE8CBC8}"/>
    <hyperlink ref="B155" r:id="rId11" xr:uid="{4ED63A2A-6C82-412B-968D-716266853784}"/>
  </hyperlinks>
  <printOptions horizontalCentered="1"/>
  <pageMargins left="0.51181102362204722" right="0.51181102362204722" top="0.55118110236220474" bottom="0.55118110236220474" header="0.31496062992125984" footer="0.31496062992125984"/>
  <pageSetup paperSize="9" scale="34" orientation="portrait" r:id="rId12"/>
  <rowBreaks count="3" manualBreakCount="3">
    <brk id="59" max="10" man="1"/>
    <brk id="80" max="16383" man="1"/>
    <brk id="1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EDE-E225-465C-B1CB-3E045BC19E52}">
  <sheetPr>
    <tabColor rgb="FF008080"/>
    <pageSetUpPr fitToPage="1"/>
  </sheetPr>
  <dimension ref="A1:K118"/>
  <sheetViews>
    <sheetView showGridLines="0" view="pageBreakPreview" zoomScaleNormal="7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78515625" defaultRowHeight="18" customHeight="1" x14ac:dyDescent="0.35"/>
  <cols>
    <col min="1" max="1" width="6" style="31" customWidth="1"/>
    <col min="2" max="2" width="25.2109375" style="2" customWidth="1"/>
    <col min="3" max="4" width="20.640625" style="2" customWidth="1"/>
    <col min="5" max="5" width="20.640625" style="3" customWidth="1"/>
    <col min="6" max="9" width="19.640625" style="4" customWidth="1"/>
    <col min="10" max="10" width="14.42578125" style="327" customWidth="1"/>
    <col min="11" max="11" width="7.42578125" style="2" customWidth="1"/>
    <col min="12" max="16384" width="8.78515625" style="2"/>
  </cols>
  <sheetData>
    <row r="1" spans="1:10" ht="30" customHeight="1" x14ac:dyDescent="0.35">
      <c r="A1" s="61"/>
      <c r="B1" s="1" t="s">
        <v>277</v>
      </c>
      <c r="D1" s="3"/>
      <c r="E1" s="4"/>
      <c r="F1" s="2"/>
      <c r="H1" s="36"/>
      <c r="I1" s="120" t="s">
        <v>9</v>
      </c>
      <c r="J1" s="332"/>
    </row>
    <row r="2" spans="1:10" ht="30" customHeight="1" x14ac:dyDescent="0.35">
      <c r="B2" s="6" t="s">
        <v>117</v>
      </c>
      <c r="C2" s="1"/>
      <c r="F2" s="5"/>
      <c r="G2" s="5"/>
      <c r="H2" s="5"/>
      <c r="I2" s="356" t="s">
        <v>11</v>
      </c>
      <c r="J2" s="333"/>
    </row>
    <row r="3" spans="1:10" ht="30" customHeight="1" x14ac:dyDescent="0.35">
      <c r="B3" s="115" t="s">
        <v>118</v>
      </c>
      <c r="C3" s="1"/>
      <c r="F3" s="5"/>
      <c r="G3" s="2"/>
      <c r="H3" s="5"/>
      <c r="I3" s="5" t="s">
        <v>12</v>
      </c>
    </row>
    <row r="4" spans="1:10" ht="23.15" customHeight="1" x14ac:dyDescent="0.35">
      <c r="C4" s="1"/>
      <c r="F4" s="5"/>
      <c r="H4" s="5"/>
      <c r="I4" s="5"/>
    </row>
    <row r="5" spans="1:10" ht="24" customHeight="1" x14ac:dyDescent="0.35">
      <c r="B5" s="230" t="s">
        <v>278</v>
      </c>
      <c r="C5" s="6"/>
    </row>
    <row r="6" spans="1:10" ht="35.15" customHeight="1" x14ac:dyDescent="0.35">
      <c r="B6" s="660"/>
      <c r="C6" s="661"/>
      <c r="D6" s="661"/>
      <c r="E6" s="60" t="s">
        <v>14</v>
      </c>
      <c r="F6" s="26" t="s">
        <v>15</v>
      </c>
      <c r="G6" s="70" t="s">
        <v>16</v>
      </c>
      <c r="H6" s="484" t="s">
        <v>17</v>
      </c>
      <c r="I6" s="214" t="s">
        <v>18</v>
      </c>
      <c r="J6" s="246"/>
    </row>
    <row r="7" spans="1:10" ht="19.5" customHeight="1" x14ac:dyDescent="0.35">
      <c r="B7" s="554" t="s">
        <v>659</v>
      </c>
      <c r="C7" s="555"/>
      <c r="D7" s="556"/>
      <c r="E7" s="10" t="s">
        <v>279</v>
      </c>
      <c r="F7" s="307">
        <v>80666</v>
      </c>
      <c r="G7" s="307">
        <v>93689</v>
      </c>
      <c r="H7" s="340">
        <v>78022</v>
      </c>
      <c r="I7" s="14">
        <v>85267</v>
      </c>
    </row>
    <row r="8" spans="1:10" ht="19.5" customHeight="1" x14ac:dyDescent="0.35">
      <c r="B8" s="528" t="s">
        <v>280</v>
      </c>
      <c r="C8" s="529"/>
      <c r="D8" s="530"/>
      <c r="E8" s="11" t="s">
        <v>163</v>
      </c>
      <c r="F8" s="346">
        <v>87.9</v>
      </c>
      <c r="G8" s="346">
        <v>84.9</v>
      </c>
      <c r="H8" s="347">
        <v>78.900000000000006</v>
      </c>
      <c r="I8" s="234">
        <v>78.3</v>
      </c>
      <c r="J8" s="247" t="s">
        <v>35</v>
      </c>
    </row>
    <row r="9" spans="1:10" ht="20.149999999999999" customHeight="1" x14ac:dyDescent="0.35">
      <c r="B9" s="662" t="s">
        <v>281</v>
      </c>
      <c r="C9" s="663"/>
      <c r="D9" s="664"/>
      <c r="E9" s="236" t="s">
        <v>39</v>
      </c>
      <c r="F9" s="14">
        <v>70863</v>
      </c>
      <c r="G9" s="14">
        <v>79522</v>
      </c>
      <c r="H9" s="229">
        <v>61569</v>
      </c>
      <c r="I9" s="14">
        <v>66797</v>
      </c>
      <c r="J9" s="247" t="s">
        <v>35</v>
      </c>
    </row>
    <row r="10" spans="1:10" ht="20.149999999999999" customHeight="1" x14ac:dyDescent="0.35">
      <c r="B10" s="308" t="s">
        <v>559</v>
      </c>
      <c r="C10" s="209"/>
      <c r="D10" s="210"/>
      <c r="E10" s="11" t="s">
        <v>39</v>
      </c>
      <c r="F10" s="309">
        <v>47705</v>
      </c>
      <c r="G10" s="310">
        <v>51158</v>
      </c>
      <c r="H10" s="232">
        <v>39407</v>
      </c>
      <c r="I10" s="348">
        <v>38212</v>
      </c>
      <c r="J10" s="247"/>
    </row>
    <row r="11" spans="1:10" ht="40.15" customHeight="1" x14ac:dyDescent="0.35">
      <c r="A11" s="100"/>
      <c r="B11" s="554" t="s">
        <v>605</v>
      </c>
      <c r="C11" s="555"/>
      <c r="D11" s="556"/>
      <c r="E11" s="10" t="s">
        <v>39</v>
      </c>
      <c r="F11" s="14">
        <v>3220</v>
      </c>
      <c r="G11" s="267">
        <v>7106</v>
      </c>
      <c r="H11" s="271">
        <v>10294</v>
      </c>
      <c r="I11" s="342">
        <v>11979</v>
      </c>
      <c r="J11" s="334"/>
    </row>
    <row r="12" spans="1:10" ht="20.149999999999999" customHeight="1" x14ac:dyDescent="0.35">
      <c r="B12" s="528" t="s">
        <v>282</v>
      </c>
      <c r="C12" s="529"/>
      <c r="D12" s="530"/>
      <c r="E12" s="11" t="s">
        <v>39</v>
      </c>
      <c r="F12" s="309">
        <v>47705</v>
      </c>
      <c r="G12" s="310">
        <v>51158</v>
      </c>
      <c r="H12" s="232">
        <v>39407</v>
      </c>
      <c r="I12" s="348">
        <v>38212</v>
      </c>
      <c r="J12" s="245"/>
    </row>
    <row r="13" spans="1:10" ht="36.75" customHeight="1" x14ac:dyDescent="0.35">
      <c r="B13" s="199"/>
      <c r="C13" s="200"/>
      <c r="D13" s="206" t="s">
        <v>283</v>
      </c>
      <c r="E13" s="10" t="s">
        <v>39</v>
      </c>
      <c r="F13" s="255">
        <v>35102</v>
      </c>
      <c r="G13" s="311">
        <v>38439</v>
      </c>
      <c r="H13" s="229">
        <v>26791</v>
      </c>
      <c r="I13" s="342">
        <v>26588</v>
      </c>
      <c r="J13" s="245"/>
    </row>
    <row r="14" spans="1:10" ht="20.149999999999999" customHeight="1" x14ac:dyDescent="0.35">
      <c r="B14" s="312"/>
      <c r="C14" s="313"/>
      <c r="D14" s="206" t="s">
        <v>284</v>
      </c>
      <c r="E14" s="10" t="s">
        <v>39</v>
      </c>
      <c r="F14" s="255">
        <v>10696</v>
      </c>
      <c r="G14" s="311">
        <v>11109</v>
      </c>
      <c r="H14" s="229">
        <v>10947</v>
      </c>
      <c r="I14" s="342">
        <v>10028</v>
      </c>
      <c r="J14" s="245"/>
    </row>
    <row r="15" spans="1:10" ht="20.149999999999999" customHeight="1" x14ac:dyDescent="0.35">
      <c r="B15" s="201"/>
      <c r="C15" s="202"/>
      <c r="D15" s="206" t="s">
        <v>285</v>
      </c>
      <c r="E15" s="10" t="s">
        <v>39</v>
      </c>
      <c r="F15" s="255">
        <v>1907</v>
      </c>
      <c r="G15" s="311">
        <v>1609</v>
      </c>
      <c r="H15" s="229">
        <v>1669</v>
      </c>
      <c r="I15" s="342">
        <v>1596</v>
      </c>
      <c r="J15" s="245"/>
    </row>
    <row r="16" spans="1:10" ht="38.5" customHeight="1" x14ac:dyDescent="0.35">
      <c r="B16" s="528" t="s">
        <v>286</v>
      </c>
      <c r="C16" s="529"/>
      <c r="D16" s="530"/>
      <c r="E16" s="11" t="s">
        <v>39</v>
      </c>
      <c r="F16" s="231">
        <v>46221</v>
      </c>
      <c r="G16" s="231">
        <v>49888</v>
      </c>
      <c r="H16" s="232">
        <v>38976</v>
      </c>
      <c r="I16" s="299">
        <v>37750</v>
      </c>
      <c r="J16" s="245"/>
    </row>
    <row r="17" spans="2:10" ht="36.75" customHeight="1" x14ac:dyDescent="0.35">
      <c r="B17" s="199"/>
      <c r="C17" s="200"/>
      <c r="D17" s="206" t="s">
        <v>283</v>
      </c>
      <c r="E17" s="10" t="s">
        <v>39</v>
      </c>
      <c r="F17" s="255">
        <v>34047</v>
      </c>
      <c r="G17" s="311">
        <v>37517</v>
      </c>
      <c r="H17" s="229">
        <v>26619</v>
      </c>
      <c r="I17" s="267">
        <v>26300</v>
      </c>
      <c r="J17" s="245"/>
    </row>
    <row r="18" spans="2:10" ht="20.149999999999999" customHeight="1" x14ac:dyDescent="0.35">
      <c r="B18" s="312"/>
      <c r="C18" s="313"/>
      <c r="D18" s="206" t="s">
        <v>284</v>
      </c>
      <c r="E18" s="10" t="s">
        <v>39</v>
      </c>
      <c r="F18" s="255">
        <v>10301</v>
      </c>
      <c r="G18" s="311">
        <v>10784</v>
      </c>
      <c r="H18" s="229">
        <v>10699</v>
      </c>
      <c r="I18" s="267">
        <v>9887</v>
      </c>
      <c r="J18" s="245"/>
    </row>
    <row r="19" spans="2:10" ht="20.149999999999999" customHeight="1" x14ac:dyDescent="0.35">
      <c r="B19" s="201"/>
      <c r="C19" s="202"/>
      <c r="D19" s="206" t="s">
        <v>285</v>
      </c>
      <c r="E19" s="10" t="s">
        <v>39</v>
      </c>
      <c r="F19" s="255">
        <v>1873</v>
      </c>
      <c r="G19" s="311">
        <v>1587</v>
      </c>
      <c r="H19" s="229">
        <v>1658</v>
      </c>
      <c r="I19" s="267">
        <v>1563</v>
      </c>
      <c r="J19" s="245"/>
    </row>
    <row r="20" spans="2:10" ht="20.149999999999999" customHeight="1" x14ac:dyDescent="0.35">
      <c r="B20" s="528" t="s">
        <v>287</v>
      </c>
      <c r="C20" s="529"/>
      <c r="D20" s="530"/>
      <c r="E20" s="11" t="s">
        <v>288</v>
      </c>
      <c r="F20" s="314">
        <v>84.1</v>
      </c>
      <c r="G20" s="314">
        <v>83.9</v>
      </c>
      <c r="H20" s="341">
        <v>77.5</v>
      </c>
      <c r="I20" s="296">
        <v>80.099999999999994</v>
      </c>
      <c r="J20" s="245"/>
    </row>
    <row r="21" spans="2:10" ht="36.75" customHeight="1" x14ac:dyDescent="0.35">
      <c r="B21" s="199"/>
      <c r="C21" s="200"/>
      <c r="D21" s="206" t="s">
        <v>283</v>
      </c>
      <c r="E21" s="10" t="s">
        <v>288</v>
      </c>
      <c r="F21" s="315">
        <v>94.7</v>
      </c>
      <c r="G21" s="316">
        <v>95.1</v>
      </c>
      <c r="H21" s="238">
        <v>93.5</v>
      </c>
      <c r="I21" s="241">
        <v>94.5</v>
      </c>
      <c r="J21" s="245"/>
    </row>
    <row r="22" spans="2:10" ht="20.149999999999999" customHeight="1" x14ac:dyDescent="0.35">
      <c r="B22" s="312"/>
      <c r="C22" s="313"/>
      <c r="D22" s="206" t="s">
        <v>284</v>
      </c>
      <c r="E22" s="10" t="s">
        <v>288</v>
      </c>
      <c r="F22" s="315">
        <v>47.7</v>
      </c>
      <c r="G22" s="316">
        <v>43.6</v>
      </c>
      <c r="H22" s="238">
        <v>37.1</v>
      </c>
      <c r="I22" s="241">
        <v>41.4</v>
      </c>
      <c r="J22" s="245"/>
    </row>
    <row r="23" spans="2:10" ht="20.149999999999999" customHeight="1" x14ac:dyDescent="0.35">
      <c r="B23" s="201"/>
      <c r="C23" s="202"/>
      <c r="D23" s="206" t="s">
        <v>285</v>
      </c>
      <c r="E23" s="10" t="s">
        <v>288</v>
      </c>
      <c r="F23" s="315">
        <v>92.8</v>
      </c>
      <c r="G23" s="316">
        <v>93.3</v>
      </c>
      <c r="H23" s="238">
        <v>86</v>
      </c>
      <c r="I23" s="241">
        <v>82.4</v>
      </c>
      <c r="J23" s="245"/>
    </row>
    <row r="24" spans="2:10" ht="20.149999999999999" customHeight="1" x14ac:dyDescent="0.35">
      <c r="B24" s="528" t="s">
        <v>289</v>
      </c>
      <c r="C24" s="529"/>
      <c r="D24" s="530"/>
      <c r="E24" s="11" t="s">
        <v>288</v>
      </c>
      <c r="F24" s="314">
        <v>12.8</v>
      </c>
      <c r="G24" s="314">
        <v>13.6</v>
      </c>
      <c r="H24" s="341">
        <v>21.4</v>
      </c>
      <c r="I24" s="296">
        <v>18.7</v>
      </c>
      <c r="J24" s="245"/>
    </row>
    <row r="25" spans="2:10" ht="36.75" customHeight="1" x14ac:dyDescent="0.35">
      <c r="B25" s="199"/>
      <c r="C25" s="200"/>
      <c r="D25" s="206" t="s">
        <v>283</v>
      </c>
      <c r="E25" s="10" t="s">
        <v>288</v>
      </c>
      <c r="F25" s="315">
        <v>2.2999999999999998</v>
      </c>
      <c r="G25" s="316">
        <v>2.5</v>
      </c>
      <c r="H25" s="238">
        <v>5.9</v>
      </c>
      <c r="I25" s="241">
        <v>4.4000000000000004</v>
      </c>
      <c r="J25" s="245"/>
    </row>
    <row r="26" spans="2:10" ht="20.149999999999999" customHeight="1" x14ac:dyDescent="0.35">
      <c r="B26" s="312"/>
      <c r="C26" s="313"/>
      <c r="D26" s="206" t="s">
        <v>284</v>
      </c>
      <c r="E26" s="10" t="s">
        <v>288</v>
      </c>
      <c r="F26" s="315">
        <v>48.6</v>
      </c>
      <c r="G26" s="316">
        <v>53.5</v>
      </c>
      <c r="H26" s="238">
        <v>60.6</v>
      </c>
      <c r="I26" s="241">
        <v>57.2</v>
      </c>
      <c r="J26" s="245"/>
    </row>
    <row r="27" spans="2:10" ht="20.149999999999999" customHeight="1" x14ac:dyDescent="0.35">
      <c r="B27" s="201"/>
      <c r="C27" s="202"/>
      <c r="D27" s="206" t="s">
        <v>285</v>
      </c>
      <c r="E27" s="10" t="s">
        <v>288</v>
      </c>
      <c r="F27" s="315">
        <v>5.4</v>
      </c>
      <c r="G27" s="316">
        <v>5.4</v>
      </c>
      <c r="H27" s="238">
        <v>13.4</v>
      </c>
      <c r="I27" s="241">
        <v>15.6</v>
      </c>
      <c r="J27" s="245"/>
    </row>
    <row r="28" spans="2:10" ht="20.149999999999999" customHeight="1" x14ac:dyDescent="0.35">
      <c r="B28" s="528" t="s">
        <v>290</v>
      </c>
      <c r="C28" s="529"/>
      <c r="D28" s="530"/>
      <c r="E28" s="11" t="s">
        <v>288</v>
      </c>
      <c r="F28" s="314">
        <v>3.1</v>
      </c>
      <c r="G28" s="314">
        <v>2.5</v>
      </c>
      <c r="H28" s="341">
        <v>1.1000000000000001</v>
      </c>
      <c r="I28" s="296">
        <v>1.2</v>
      </c>
      <c r="J28" s="245"/>
    </row>
    <row r="29" spans="2:10" ht="36.75" customHeight="1" x14ac:dyDescent="0.35">
      <c r="B29" s="199"/>
      <c r="C29" s="200"/>
      <c r="D29" s="206" t="s">
        <v>283</v>
      </c>
      <c r="E29" s="10" t="s">
        <v>288</v>
      </c>
      <c r="F29" s="315">
        <v>3</v>
      </c>
      <c r="G29" s="316">
        <v>2.4</v>
      </c>
      <c r="H29" s="238">
        <v>0.6</v>
      </c>
      <c r="I29" s="241">
        <v>1.1000000000000001</v>
      </c>
      <c r="J29" s="245"/>
    </row>
    <row r="30" spans="2:10" ht="20.149999999999999" customHeight="1" x14ac:dyDescent="0.35">
      <c r="B30" s="312"/>
      <c r="C30" s="313"/>
      <c r="D30" s="206" t="s">
        <v>284</v>
      </c>
      <c r="E30" s="10" t="s">
        <v>288</v>
      </c>
      <c r="F30" s="315">
        <v>3.7</v>
      </c>
      <c r="G30" s="316">
        <v>2.9</v>
      </c>
      <c r="H30" s="238">
        <v>2.2999999999999998</v>
      </c>
      <c r="I30" s="241">
        <v>1.4</v>
      </c>
      <c r="J30" s="245"/>
    </row>
    <row r="31" spans="2:10" ht="20.149999999999999" customHeight="1" x14ac:dyDescent="0.35">
      <c r="B31" s="201"/>
      <c r="C31" s="202"/>
      <c r="D31" s="206" t="s">
        <v>285</v>
      </c>
      <c r="E31" s="10" t="s">
        <v>288</v>
      </c>
      <c r="F31" s="315">
        <v>1.8</v>
      </c>
      <c r="G31" s="316">
        <v>1.4</v>
      </c>
      <c r="H31" s="238">
        <v>0.6</v>
      </c>
      <c r="I31" s="277">
        <v>2</v>
      </c>
      <c r="J31" s="245"/>
    </row>
    <row r="32" spans="2:10" ht="18.649999999999999" customHeight="1" x14ac:dyDescent="0.35">
      <c r="B32" s="77" t="s">
        <v>291</v>
      </c>
      <c r="C32" s="74"/>
      <c r="D32" s="74"/>
      <c r="E32" s="75"/>
      <c r="F32" s="76"/>
      <c r="G32" s="76"/>
      <c r="H32" s="76"/>
      <c r="I32" s="2"/>
      <c r="J32" s="245"/>
    </row>
    <row r="33" spans="1:11" ht="18.649999999999999" customHeight="1" x14ac:dyDescent="0.35">
      <c r="B33" s="63" t="s">
        <v>292</v>
      </c>
    </row>
    <row r="34" spans="1:11" ht="18.649999999999999" customHeight="1" x14ac:dyDescent="0.35">
      <c r="B34" s="2" t="s">
        <v>293</v>
      </c>
    </row>
    <row r="35" spans="1:11" ht="18" customHeight="1" x14ac:dyDescent="0.35">
      <c r="B35" s="69"/>
      <c r="C35" s="69"/>
      <c r="D35" s="69"/>
      <c r="E35" s="69"/>
      <c r="F35" s="69"/>
      <c r="G35" s="69"/>
      <c r="H35" s="69"/>
      <c r="I35" s="69"/>
      <c r="J35" s="245"/>
    </row>
    <row r="36" spans="1:11" ht="24" customHeight="1" x14ac:dyDescent="0.35">
      <c r="B36" s="230" t="s">
        <v>294</v>
      </c>
    </row>
    <row r="37" spans="1:11" ht="35.15" customHeight="1" x14ac:dyDescent="0.35">
      <c r="B37" s="78"/>
      <c r="C37" s="78"/>
      <c r="D37" s="78"/>
      <c r="E37" s="60" t="s">
        <v>14</v>
      </c>
      <c r="F37" s="26" t="s">
        <v>15</v>
      </c>
      <c r="G37" s="70" t="s">
        <v>16</v>
      </c>
      <c r="H37" s="93" t="s">
        <v>17</v>
      </c>
      <c r="I37" s="93" t="s">
        <v>18</v>
      </c>
      <c r="J37" s="246"/>
    </row>
    <row r="38" spans="1:11" ht="24" customHeight="1" x14ac:dyDescent="0.35">
      <c r="B38" s="656" t="s">
        <v>295</v>
      </c>
      <c r="C38" s="657"/>
      <c r="D38" s="658"/>
      <c r="E38" s="7" t="s">
        <v>39</v>
      </c>
      <c r="F38" s="8">
        <v>37552</v>
      </c>
      <c r="G38" s="8">
        <v>43760</v>
      </c>
      <c r="H38" s="8">
        <v>32043</v>
      </c>
      <c r="I38" s="267">
        <v>37127</v>
      </c>
      <c r="J38" s="245"/>
    </row>
    <row r="39" spans="1:11" ht="34" customHeight="1" x14ac:dyDescent="0.35">
      <c r="B39" s="551" t="s">
        <v>296</v>
      </c>
      <c r="C39" s="552"/>
      <c r="D39" s="553"/>
      <c r="E39" s="15" t="s">
        <v>39</v>
      </c>
      <c r="F39" s="9">
        <v>3220</v>
      </c>
      <c r="G39" s="97">
        <v>7106</v>
      </c>
      <c r="H39" s="97">
        <v>10294</v>
      </c>
      <c r="I39" s="299">
        <v>11979</v>
      </c>
      <c r="J39" s="245"/>
    </row>
    <row r="40" spans="1:11" ht="34" customHeight="1" x14ac:dyDescent="0.35">
      <c r="B40" s="593" t="s">
        <v>297</v>
      </c>
      <c r="C40" s="665"/>
      <c r="D40" s="594"/>
      <c r="E40" s="7" t="s">
        <v>163</v>
      </c>
      <c r="F40" s="94">
        <v>8.6</v>
      </c>
      <c r="G40" s="95">
        <v>16.2</v>
      </c>
      <c r="H40" s="96">
        <v>32.1</v>
      </c>
      <c r="I40" s="241">
        <v>32.299999999999997</v>
      </c>
      <c r="J40" s="245"/>
    </row>
    <row r="41" spans="1:11" ht="24" customHeight="1" x14ac:dyDescent="0.35">
      <c r="B41" s="63" t="s">
        <v>298</v>
      </c>
    </row>
    <row r="42" spans="1:11" ht="24" customHeight="1" x14ac:dyDescent="0.35">
      <c r="B42" s="63"/>
    </row>
    <row r="43" spans="1:11" ht="24" customHeight="1" x14ac:dyDescent="0.35">
      <c r="B43" s="230" t="s">
        <v>299</v>
      </c>
    </row>
    <row r="44" spans="1:11" ht="35.15" customHeight="1" x14ac:dyDescent="0.35">
      <c r="B44" s="491"/>
      <c r="C44" s="492"/>
      <c r="D44" s="492"/>
      <c r="E44" s="60" t="s">
        <v>14</v>
      </c>
      <c r="F44" s="484" t="s">
        <v>17</v>
      </c>
      <c r="G44" s="484" t="s">
        <v>18</v>
      </c>
      <c r="H44" s="222"/>
      <c r="I44" s="222"/>
      <c r="J44" s="245"/>
    </row>
    <row r="45" spans="1:11" s="63" customFormat="1" ht="24" customHeight="1" x14ac:dyDescent="0.35">
      <c r="A45" s="122"/>
      <c r="B45" s="656" t="s">
        <v>300</v>
      </c>
      <c r="C45" s="657"/>
      <c r="D45" s="658"/>
      <c r="E45" s="7" t="s">
        <v>39</v>
      </c>
      <c r="F45" s="16">
        <v>905.1</v>
      </c>
      <c r="G45" s="349">
        <v>855.2</v>
      </c>
      <c r="H45" s="343"/>
      <c r="I45" s="344"/>
      <c r="J45" s="335"/>
      <c r="K45" s="2"/>
    </row>
    <row r="46" spans="1:11" s="63" customFormat="1" ht="24" customHeight="1" x14ac:dyDescent="0.35">
      <c r="A46" s="122"/>
      <c r="B46" s="652" t="s">
        <v>301</v>
      </c>
      <c r="C46" s="653"/>
      <c r="D46" s="654"/>
      <c r="E46" s="15" t="s">
        <v>39</v>
      </c>
      <c r="F46" s="17">
        <v>3.3</v>
      </c>
      <c r="G46" s="350">
        <v>3.7</v>
      </c>
      <c r="H46" s="343"/>
      <c r="I46" s="344"/>
      <c r="J46" s="335"/>
    </row>
    <row r="47" spans="1:11" s="63" customFormat="1" ht="24" customHeight="1" x14ac:dyDescent="0.35">
      <c r="A47" s="122"/>
      <c r="B47" s="656" t="s">
        <v>302</v>
      </c>
      <c r="C47" s="657"/>
      <c r="D47" s="658"/>
      <c r="E47" s="7" t="s">
        <v>39</v>
      </c>
      <c r="F47" s="16">
        <v>1691.8</v>
      </c>
      <c r="G47" s="349">
        <v>1600.6</v>
      </c>
      <c r="H47" s="343"/>
      <c r="I47" s="344"/>
      <c r="J47" s="335"/>
    </row>
    <row r="48" spans="1:11" s="63" customFormat="1" ht="24" customHeight="1" x14ac:dyDescent="0.35">
      <c r="A48" s="122"/>
      <c r="B48" s="652" t="s">
        <v>303</v>
      </c>
      <c r="C48" s="653"/>
      <c r="D48" s="654"/>
      <c r="E48" s="15" t="s">
        <v>39</v>
      </c>
      <c r="F48" s="17">
        <v>46982.400000000001</v>
      </c>
      <c r="G48" s="350">
        <v>44982.400000000001</v>
      </c>
      <c r="H48" s="343"/>
      <c r="I48" s="344"/>
      <c r="J48" s="335"/>
    </row>
    <row r="49" spans="1:10" s="63" customFormat="1" ht="24" customHeight="1" x14ac:dyDescent="0.35">
      <c r="A49" s="122"/>
      <c r="B49" s="656" t="s">
        <v>304</v>
      </c>
      <c r="C49" s="657"/>
      <c r="D49" s="658"/>
      <c r="E49" s="7" t="s">
        <v>39</v>
      </c>
      <c r="F49" s="16">
        <v>91.1</v>
      </c>
      <c r="G49" s="349">
        <v>96.9</v>
      </c>
      <c r="H49" s="343"/>
      <c r="I49" s="344"/>
      <c r="J49" s="335"/>
    </row>
    <row r="50" spans="1:10" s="63" customFormat="1" ht="24" customHeight="1" x14ac:dyDescent="0.35">
      <c r="A50" s="122"/>
      <c r="B50" s="652" t="s">
        <v>305</v>
      </c>
      <c r="C50" s="653"/>
      <c r="D50" s="654"/>
      <c r="E50" s="15" t="s">
        <v>39</v>
      </c>
      <c r="F50" s="17">
        <v>0.1</v>
      </c>
      <c r="G50" s="350">
        <v>0.1</v>
      </c>
      <c r="H50" s="343"/>
      <c r="I50" s="344"/>
      <c r="J50" s="335"/>
    </row>
    <row r="51" spans="1:10" s="63" customFormat="1" ht="24" customHeight="1" x14ac:dyDescent="0.35">
      <c r="A51" s="122"/>
      <c r="B51" s="659" t="s">
        <v>306</v>
      </c>
      <c r="C51" s="659"/>
      <c r="D51" s="659"/>
      <c r="E51" s="7" t="s">
        <v>39</v>
      </c>
      <c r="F51" s="16">
        <v>3.8</v>
      </c>
      <c r="G51" s="349">
        <v>4.2</v>
      </c>
      <c r="H51" s="343"/>
      <c r="I51" s="344"/>
      <c r="J51" s="335"/>
    </row>
    <row r="52" spans="1:10" s="63" customFormat="1" ht="24" customHeight="1" x14ac:dyDescent="0.35">
      <c r="A52" s="122"/>
      <c r="E52" s="124"/>
      <c r="F52" s="123"/>
      <c r="G52" s="123"/>
      <c r="H52" s="123"/>
      <c r="I52" s="123"/>
      <c r="J52" s="336"/>
    </row>
    <row r="53" spans="1:10" s="63" customFormat="1" ht="24" customHeight="1" x14ac:dyDescent="0.35">
      <c r="A53" s="122"/>
      <c r="B53" s="306" t="s">
        <v>307</v>
      </c>
      <c r="E53" s="124"/>
      <c r="F53" s="123"/>
      <c r="G53" s="123"/>
      <c r="H53" s="123"/>
      <c r="I53" s="123"/>
      <c r="J53" s="336"/>
    </row>
    <row r="54" spans="1:10" s="63" customFormat="1" ht="35.15" customHeight="1" x14ac:dyDescent="0.35">
      <c r="A54" s="122"/>
      <c r="B54" s="125"/>
      <c r="C54" s="125"/>
      <c r="D54" s="125"/>
      <c r="E54" s="60" t="s">
        <v>14</v>
      </c>
      <c r="F54" s="93" t="s">
        <v>17</v>
      </c>
      <c r="G54" s="93" t="s">
        <v>18</v>
      </c>
      <c r="H54" s="222"/>
      <c r="I54" s="222"/>
      <c r="J54" s="335"/>
    </row>
    <row r="55" spans="1:10" s="63" customFormat="1" ht="24" customHeight="1" x14ac:dyDescent="0.35">
      <c r="A55" s="122"/>
      <c r="B55" s="656" t="s">
        <v>300</v>
      </c>
      <c r="C55" s="657"/>
      <c r="D55" s="658"/>
      <c r="E55" s="7" t="s">
        <v>163</v>
      </c>
      <c r="F55" s="351" t="s">
        <v>308</v>
      </c>
      <c r="G55" s="349" t="s">
        <v>309</v>
      </c>
      <c r="H55" s="343"/>
      <c r="I55" s="344"/>
      <c r="J55" s="335"/>
    </row>
    <row r="56" spans="1:10" s="63" customFormat="1" ht="24" customHeight="1" x14ac:dyDescent="0.35">
      <c r="A56" s="122"/>
      <c r="B56" s="652" t="s">
        <v>301</v>
      </c>
      <c r="C56" s="653"/>
      <c r="D56" s="654"/>
      <c r="E56" s="15" t="s">
        <v>288</v>
      </c>
      <c r="F56" s="352" t="s">
        <v>310</v>
      </c>
      <c r="G56" s="350" t="s">
        <v>311</v>
      </c>
      <c r="H56" s="343"/>
      <c r="I56" s="344"/>
      <c r="J56" s="335"/>
    </row>
    <row r="57" spans="1:10" s="63" customFormat="1" ht="24" customHeight="1" x14ac:dyDescent="0.35">
      <c r="A57" s="122"/>
      <c r="B57" s="656" t="s">
        <v>302</v>
      </c>
      <c r="C57" s="657"/>
      <c r="D57" s="658"/>
      <c r="E57" s="7" t="s">
        <v>163</v>
      </c>
      <c r="F57" s="353" t="s">
        <v>312</v>
      </c>
      <c r="G57" s="349" t="s">
        <v>313</v>
      </c>
      <c r="H57" s="343"/>
      <c r="I57" s="344"/>
      <c r="J57" s="335"/>
    </row>
    <row r="58" spans="1:10" s="63" customFormat="1" ht="24" customHeight="1" x14ac:dyDescent="0.35">
      <c r="A58" s="122"/>
      <c r="B58" s="652" t="s">
        <v>303</v>
      </c>
      <c r="C58" s="653"/>
      <c r="D58" s="654"/>
      <c r="E58" s="15" t="s">
        <v>288</v>
      </c>
      <c r="F58" s="352" t="s">
        <v>314</v>
      </c>
      <c r="G58" s="350" t="s">
        <v>315</v>
      </c>
      <c r="H58" s="343"/>
      <c r="I58" s="344"/>
      <c r="J58" s="335"/>
    </row>
    <row r="59" spans="1:10" s="63" customFormat="1" ht="24" customHeight="1" x14ac:dyDescent="0.35">
      <c r="A59" s="122"/>
      <c r="B59" s="656" t="s">
        <v>304</v>
      </c>
      <c r="C59" s="657"/>
      <c r="D59" s="658"/>
      <c r="E59" s="7" t="s">
        <v>163</v>
      </c>
      <c r="F59" s="353" t="s">
        <v>316</v>
      </c>
      <c r="G59" s="349" t="s">
        <v>317</v>
      </c>
      <c r="H59" s="343"/>
      <c r="I59" s="344"/>
      <c r="J59" s="335"/>
    </row>
    <row r="60" spans="1:10" s="63" customFormat="1" ht="24" customHeight="1" x14ac:dyDescent="0.35">
      <c r="A60" s="122"/>
      <c r="B60" s="652" t="s">
        <v>305</v>
      </c>
      <c r="C60" s="653"/>
      <c r="D60" s="654"/>
      <c r="E60" s="15" t="s">
        <v>288</v>
      </c>
      <c r="F60" s="354" t="s">
        <v>151</v>
      </c>
      <c r="G60" s="350">
        <v>0</v>
      </c>
      <c r="H60" s="343"/>
      <c r="I60" s="344"/>
      <c r="J60" s="335"/>
    </row>
    <row r="61" spans="1:10" s="63" customFormat="1" ht="24" customHeight="1" x14ac:dyDescent="0.35">
      <c r="A61" s="122"/>
      <c r="B61" s="659" t="s">
        <v>306</v>
      </c>
      <c r="C61" s="659"/>
      <c r="D61" s="659"/>
      <c r="E61" s="7" t="s">
        <v>163</v>
      </c>
      <c r="F61" s="355" t="s">
        <v>318</v>
      </c>
      <c r="G61" s="349" t="s">
        <v>319</v>
      </c>
      <c r="H61" s="343"/>
      <c r="I61" s="344"/>
      <c r="J61" s="335"/>
    </row>
    <row r="62" spans="1:10" s="63" customFormat="1" ht="18" customHeight="1" x14ac:dyDescent="0.35">
      <c r="A62" s="122"/>
      <c r="B62" s="63" t="s">
        <v>320</v>
      </c>
      <c r="E62" s="124"/>
      <c r="F62" s="123"/>
      <c r="G62" s="123"/>
      <c r="H62" s="123"/>
      <c r="I62" s="123"/>
      <c r="J62" s="336"/>
    </row>
    <row r="63" spans="1:10" s="63" customFormat="1" ht="18" customHeight="1" x14ac:dyDescent="0.35">
      <c r="A63" s="122"/>
      <c r="B63" s="63" t="s">
        <v>321</v>
      </c>
      <c r="E63" s="124"/>
      <c r="F63" s="123"/>
      <c r="G63" s="123"/>
      <c r="H63" s="123"/>
      <c r="I63" s="123"/>
      <c r="J63" s="336"/>
    </row>
    <row r="64" spans="1:10" s="63" customFormat="1" ht="18" customHeight="1" x14ac:dyDescent="0.35">
      <c r="A64" s="122"/>
      <c r="B64" s="63" t="s">
        <v>322</v>
      </c>
      <c r="E64" s="124"/>
      <c r="F64" s="123"/>
      <c r="G64" s="123"/>
      <c r="H64" s="123"/>
      <c r="I64" s="123"/>
      <c r="J64" s="336"/>
    </row>
    <row r="65" spans="1:11" s="63" customFormat="1" ht="18" customHeight="1" x14ac:dyDescent="0.35">
      <c r="A65" s="122"/>
      <c r="B65" s="63" t="s">
        <v>323</v>
      </c>
      <c r="E65" s="124"/>
      <c r="F65" s="123"/>
      <c r="G65" s="123"/>
      <c r="H65" s="123"/>
      <c r="I65" s="123"/>
      <c r="J65" s="336"/>
    </row>
    <row r="66" spans="1:11" s="63" customFormat="1" ht="18" customHeight="1" x14ac:dyDescent="0.35">
      <c r="A66" s="122"/>
      <c r="B66" s="63" t="s">
        <v>324</v>
      </c>
      <c r="E66" s="124"/>
      <c r="F66" s="123"/>
      <c r="G66" s="123"/>
      <c r="H66" s="123"/>
      <c r="I66" s="123"/>
      <c r="J66" s="336"/>
    </row>
    <row r="67" spans="1:11" s="63" customFormat="1" ht="18" customHeight="1" x14ac:dyDescent="0.35">
      <c r="A67" s="122"/>
      <c r="B67" s="63" t="s">
        <v>325</v>
      </c>
      <c r="E67" s="124"/>
      <c r="F67" s="123"/>
      <c r="G67" s="123"/>
      <c r="H67" s="123"/>
      <c r="I67" s="123"/>
      <c r="J67" s="336"/>
    </row>
    <row r="68" spans="1:11" ht="24" customHeight="1" x14ac:dyDescent="0.35">
      <c r="B68" s="2" t="s">
        <v>326</v>
      </c>
      <c r="K68" s="63"/>
    </row>
    <row r="69" spans="1:11" ht="24" customHeight="1" x14ac:dyDescent="0.35"/>
    <row r="70" spans="1:11" ht="21.65" customHeight="1" x14ac:dyDescent="0.35">
      <c r="B70" s="230" t="s">
        <v>36</v>
      </c>
    </row>
    <row r="71" spans="1:11" ht="102" customHeight="1" x14ac:dyDescent="0.35">
      <c r="B71" s="502" t="s">
        <v>606</v>
      </c>
      <c r="C71" s="502"/>
      <c r="D71" s="502"/>
      <c r="E71" s="502"/>
      <c r="F71" s="502"/>
      <c r="G71" s="502"/>
      <c r="H71" s="502"/>
      <c r="I71" s="502"/>
      <c r="J71" s="337"/>
    </row>
    <row r="72" spans="1:11" ht="35.5" customHeight="1" x14ac:dyDescent="0.35">
      <c r="B72" s="581"/>
      <c r="C72" s="582"/>
      <c r="D72" s="655"/>
      <c r="E72" s="60" t="s">
        <v>14</v>
      </c>
      <c r="F72" s="26" t="s">
        <v>15</v>
      </c>
      <c r="G72" s="70" t="s">
        <v>16</v>
      </c>
      <c r="H72" s="72" t="s">
        <v>17</v>
      </c>
      <c r="I72" s="93" t="s">
        <v>18</v>
      </c>
      <c r="J72" s="246"/>
    </row>
    <row r="73" spans="1:11" ht="20.149999999999999" customHeight="1" x14ac:dyDescent="0.35">
      <c r="B73" s="554" t="s">
        <v>607</v>
      </c>
      <c r="C73" s="555"/>
      <c r="D73" s="556"/>
      <c r="E73" s="637" t="s">
        <v>592</v>
      </c>
      <c r="F73" s="14">
        <f>SUM(F74:F78)</f>
        <v>3473.1723370000009</v>
      </c>
      <c r="G73" s="14">
        <f t="shared" ref="G73:H73" si="0">SUM(G74:G78)</f>
        <v>3498.6796229999982</v>
      </c>
      <c r="H73" s="229">
        <f t="shared" si="0"/>
        <v>3451.2820509999997</v>
      </c>
      <c r="I73" s="14">
        <f>SUM(I74:I78)</f>
        <v>3272.9325540000027</v>
      </c>
      <c r="J73" s="247" t="s">
        <v>35</v>
      </c>
    </row>
    <row r="74" spans="1:11" ht="20.149999999999999" customHeight="1" x14ac:dyDescent="0.35">
      <c r="B74" s="207"/>
      <c r="C74" s="643" t="s">
        <v>327</v>
      </c>
      <c r="D74" s="644"/>
      <c r="E74" s="638"/>
      <c r="F74" s="14">
        <v>1615.8918850000007</v>
      </c>
      <c r="G74" s="14">
        <v>1562.9237949999983</v>
      </c>
      <c r="H74" s="229">
        <v>1451.6476129999999</v>
      </c>
      <c r="I74" s="14">
        <v>1419.2108780000028</v>
      </c>
    </row>
    <row r="75" spans="1:11" ht="17.5" customHeight="1" x14ac:dyDescent="0.35">
      <c r="B75" s="207"/>
      <c r="C75" s="643" t="s">
        <v>328</v>
      </c>
      <c r="D75" s="644"/>
      <c r="E75" s="638"/>
      <c r="F75" s="14">
        <v>12.869</v>
      </c>
      <c r="G75" s="14">
        <v>12.263999999999999</v>
      </c>
      <c r="H75" s="229">
        <v>12.82</v>
      </c>
      <c r="I75" s="14">
        <v>8.1150000000000002</v>
      </c>
      <c r="J75" s="247"/>
    </row>
    <row r="76" spans="1:11" ht="20.149999999999999" customHeight="1" x14ac:dyDescent="0.35">
      <c r="B76" s="207"/>
      <c r="C76" s="643" t="s">
        <v>329</v>
      </c>
      <c r="D76" s="644"/>
      <c r="E76" s="638"/>
      <c r="F76" s="14">
        <v>1814.9627</v>
      </c>
      <c r="G76" s="14">
        <v>1900.1138000000003</v>
      </c>
      <c r="H76" s="229">
        <v>1974.9114380000003</v>
      </c>
      <c r="I76" s="14">
        <v>1827.1726139999998</v>
      </c>
      <c r="J76" s="247"/>
    </row>
    <row r="77" spans="1:11" ht="19" customHeight="1" x14ac:dyDescent="0.35">
      <c r="B77" s="207"/>
      <c r="C77" s="643" t="s">
        <v>330</v>
      </c>
      <c r="D77" s="644"/>
      <c r="E77" s="638"/>
      <c r="F77" s="14">
        <v>3.4597519999999999</v>
      </c>
      <c r="G77" s="14">
        <v>4.1600280000000005</v>
      </c>
      <c r="H77" s="229">
        <v>0</v>
      </c>
      <c r="I77" s="14">
        <v>0.152062</v>
      </c>
      <c r="J77" s="247"/>
    </row>
    <row r="78" spans="1:11" ht="20.149999999999999" customHeight="1" x14ac:dyDescent="0.35">
      <c r="B78" s="207"/>
      <c r="C78" s="317" t="s">
        <v>331</v>
      </c>
      <c r="D78" s="318"/>
      <c r="E78" s="639"/>
      <c r="F78" s="14">
        <v>25.988999999999994</v>
      </c>
      <c r="G78" s="14">
        <v>19.217999999999993</v>
      </c>
      <c r="H78" s="229">
        <v>11.903</v>
      </c>
      <c r="I78" s="14">
        <v>18.282</v>
      </c>
      <c r="J78" s="247"/>
    </row>
    <row r="79" spans="1:11" ht="20.149999999999999" customHeight="1" x14ac:dyDescent="0.35">
      <c r="B79" s="528" t="s">
        <v>332</v>
      </c>
      <c r="C79" s="529"/>
      <c r="D79" s="530"/>
      <c r="E79" s="213" t="s">
        <v>592</v>
      </c>
      <c r="F79" s="231">
        <v>231.13937100000001</v>
      </c>
      <c r="G79" s="231">
        <v>249.76251999999997</v>
      </c>
      <c r="H79" s="232">
        <v>251.67000099999998</v>
      </c>
      <c r="I79" s="231">
        <v>206.391884</v>
      </c>
      <c r="J79" s="247"/>
    </row>
    <row r="80" spans="1:11" ht="20.149999999999999" customHeight="1" x14ac:dyDescent="0.35">
      <c r="B80" s="640" t="s">
        <v>333</v>
      </c>
      <c r="C80" s="641"/>
      <c r="D80" s="642"/>
      <c r="E80" s="319" t="s">
        <v>146</v>
      </c>
      <c r="F80" s="14">
        <f>F79/(F73+F79)*100</f>
        <v>6.2397386942578521</v>
      </c>
      <c r="G80" s="14">
        <f t="shared" ref="G80:I80" si="1">G79/(G73+G79)*100</f>
        <v>6.6631019093203081</v>
      </c>
      <c r="H80" s="229">
        <f t="shared" si="1"/>
        <v>6.7964693429954242</v>
      </c>
      <c r="I80" s="14">
        <f t="shared" si="1"/>
        <v>5.9319528166404307</v>
      </c>
      <c r="J80" s="247" t="s">
        <v>35</v>
      </c>
    </row>
    <row r="81" spans="1:10" ht="20.149999999999999" customHeight="1" x14ac:dyDescent="0.35">
      <c r="B81" s="528" t="s">
        <v>608</v>
      </c>
      <c r="C81" s="529"/>
      <c r="D81" s="530"/>
      <c r="E81" s="616" t="s">
        <v>592</v>
      </c>
      <c r="F81" s="231">
        <f>SUM(F82:F86)</f>
        <v>2645.6249549999993</v>
      </c>
      <c r="G81" s="231">
        <f>SUM(G82:G86)</f>
        <v>2819.8697279999997</v>
      </c>
      <c r="H81" s="232">
        <f>SUM(H82:H86)</f>
        <v>2491.4445769999993</v>
      </c>
      <c r="I81" s="231">
        <f>SUM(I82:I86)</f>
        <v>2410.3410900000008</v>
      </c>
      <c r="J81" s="247" t="s">
        <v>35</v>
      </c>
    </row>
    <row r="82" spans="1:10" ht="20.149999999999999" customHeight="1" x14ac:dyDescent="0.35">
      <c r="B82" s="208"/>
      <c r="C82" s="320" t="s">
        <v>334</v>
      </c>
      <c r="D82" s="210"/>
      <c r="E82" s="645"/>
      <c r="F82" s="231">
        <v>1260.6757</v>
      </c>
      <c r="G82" s="231">
        <v>1476.1946</v>
      </c>
      <c r="H82" s="232">
        <v>1229.018</v>
      </c>
      <c r="I82" s="231">
        <v>1199.4111719999999</v>
      </c>
    </row>
    <row r="83" spans="1:10" ht="20.149999999999999" customHeight="1" x14ac:dyDescent="0.35">
      <c r="B83" s="208"/>
      <c r="C83" s="320" t="s">
        <v>335</v>
      </c>
      <c r="D83" s="210"/>
      <c r="E83" s="645"/>
      <c r="F83" s="231">
        <v>1384.9492549999991</v>
      </c>
      <c r="G83" s="231">
        <v>1343.6751279999994</v>
      </c>
      <c r="H83" s="232">
        <v>1262.4265769999993</v>
      </c>
      <c r="I83" s="231">
        <v>1210.9299180000007</v>
      </c>
    </row>
    <row r="84" spans="1:10" ht="20.149999999999999" customHeight="1" x14ac:dyDescent="0.35">
      <c r="B84" s="208"/>
      <c r="C84" s="320" t="s">
        <v>336</v>
      </c>
      <c r="D84" s="210"/>
      <c r="E84" s="645"/>
      <c r="F84" s="231">
        <v>0</v>
      </c>
      <c r="G84" s="231">
        <v>0</v>
      </c>
      <c r="H84" s="232">
        <v>0</v>
      </c>
      <c r="I84" s="231">
        <v>0</v>
      </c>
    </row>
    <row r="85" spans="1:10" ht="18" customHeight="1" x14ac:dyDescent="0.35">
      <c r="B85" s="208"/>
      <c r="C85" s="320" t="s">
        <v>337</v>
      </c>
      <c r="D85" s="210"/>
      <c r="E85" s="645"/>
      <c r="F85" s="231">
        <v>0</v>
      </c>
      <c r="G85" s="231">
        <v>0</v>
      </c>
      <c r="H85" s="232">
        <v>0</v>
      </c>
      <c r="I85" s="231">
        <v>0</v>
      </c>
    </row>
    <row r="86" spans="1:10" ht="34.5" customHeight="1" x14ac:dyDescent="0.35">
      <c r="B86" s="321"/>
      <c r="C86" s="650" t="s">
        <v>338</v>
      </c>
      <c r="D86" s="651"/>
      <c r="E86" s="646"/>
      <c r="F86" s="322">
        <v>0</v>
      </c>
      <c r="G86" s="322">
        <v>0</v>
      </c>
      <c r="H86" s="323">
        <v>0</v>
      </c>
      <c r="I86" s="231">
        <v>0</v>
      </c>
    </row>
    <row r="87" spans="1:10" ht="20.25" customHeight="1" x14ac:dyDescent="0.35">
      <c r="B87" s="647" t="s">
        <v>339</v>
      </c>
      <c r="C87" s="648"/>
      <c r="D87" s="649"/>
      <c r="E87" s="324" t="s">
        <v>340</v>
      </c>
      <c r="F87" s="325">
        <f>F73-F81</f>
        <v>827.54738200000156</v>
      </c>
      <c r="G87" s="325">
        <f>G73-G81</f>
        <v>678.80989499999851</v>
      </c>
      <c r="H87" s="326">
        <f>H73-H81</f>
        <v>959.83747400000038</v>
      </c>
      <c r="I87" s="14">
        <f>I73-I81</f>
        <v>862.59146400000191</v>
      </c>
    </row>
    <row r="88" spans="1:10" ht="133" customHeight="1" x14ac:dyDescent="0.35">
      <c r="B88" s="565" t="s">
        <v>609</v>
      </c>
      <c r="C88" s="565"/>
      <c r="D88" s="565"/>
      <c r="E88" s="565"/>
      <c r="F88" s="565"/>
      <c r="G88" s="565"/>
      <c r="H88" s="565"/>
      <c r="I88" s="565"/>
      <c r="J88" s="337"/>
    </row>
    <row r="89" spans="1:10" ht="18.649999999999999" customHeight="1" x14ac:dyDescent="0.35"/>
    <row r="90" spans="1:10" ht="23.15" customHeight="1" x14ac:dyDescent="0.35">
      <c r="B90" s="230" t="s">
        <v>341</v>
      </c>
    </row>
    <row r="91" spans="1:10" ht="104.5" customHeight="1" x14ac:dyDescent="0.35">
      <c r="B91" s="502" t="s">
        <v>610</v>
      </c>
      <c r="C91" s="502"/>
      <c r="D91" s="502"/>
      <c r="E91" s="502"/>
      <c r="F91" s="502"/>
      <c r="G91" s="502"/>
      <c r="H91" s="502"/>
      <c r="I91" s="502"/>
      <c r="J91" s="337"/>
    </row>
    <row r="92" spans="1:10" ht="35.5" customHeight="1" x14ac:dyDescent="0.35">
      <c r="B92" s="634"/>
      <c r="C92" s="635"/>
      <c r="D92" s="636"/>
      <c r="E92" s="178" t="s">
        <v>14</v>
      </c>
      <c r="F92" s="179" t="s">
        <v>15</v>
      </c>
      <c r="G92" s="180" t="s">
        <v>16</v>
      </c>
      <c r="H92" s="181" t="s">
        <v>17</v>
      </c>
      <c r="I92" s="345" t="s">
        <v>18</v>
      </c>
      <c r="J92" s="252"/>
    </row>
    <row r="93" spans="1:10" ht="34.5" customHeight="1" x14ac:dyDescent="0.35">
      <c r="B93" s="623" t="s">
        <v>578</v>
      </c>
      <c r="C93" s="625" t="s">
        <v>561</v>
      </c>
      <c r="D93" s="626"/>
      <c r="E93" s="183" t="s">
        <v>562</v>
      </c>
      <c r="F93" s="184">
        <v>43951.952999999703</v>
      </c>
      <c r="G93" s="184">
        <v>45110.644999999582</v>
      </c>
      <c r="H93" s="328">
        <v>41098.866000000031</v>
      </c>
      <c r="I93" s="9">
        <v>39189.423999999948</v>
      </c>
      <c r="J93" s="252"/>
    </row>
    <row r="94" spans="1:10" ht="34.5" customHeight="1" x14ac:dyDescent="0.35">
      <c r="B94" s="624"/>
      <c r="C94" s="625" t="s">
        <v>575</v>
      </c>
      <c r="D94" s="625"/>
      <c r="E94" s="183" t="s">
        <v>562</v>
      </c>
      <c r="F94" s="184">
        <v>13305.689000000362</v>
      </c>
      <c r="G94" s="184">
        <v>14444.320000000298</v>
      </c>
      <c r="H94" s="328">
        <v>11527.050999999949</v>
      </c>
      <c r="I94" s="9">
        <v>8489.4899999999761</v>
      </c>
      <c r="J94" s="252"/>
    </row>
    <row r="95" spans="1:10" ht="31.5" customHeight="1" x14ac:dyDescent="0.35">
      <c r="B95" s="624"/>
      <c r="C95" s="625" t="s">
        <v>574</v>
      </c>
      <c r="D95" s="625"/>
      <c r="E95" s="183" t="s">
        <v>562</v>
      </c>
      <c r="F95" s="184">
        <v>440.435</v>
      </c>
      <c r="G95" s="184">
        <v>498.67999999999972</v>
      </c>
      <c r="H95" s="328">
        <v>380.23099999999965</v>
      </c>
      <c r="I95" s="9">
        <v>283.34499999999997</v>
      </c>
      <c r="J95" s="252"/>
    </row>
    <row r="96" spans="1:10" ht="33" customHeight="1" x14ac:dyDescent="0.35">
      <c r="A96" s="100"/>
      <c r="B96" s="624"/>
      <c r="C96" s="625" t="s">
        <v>573</v>
      </c>
      <c r="D96" s="625"/>
      <c r="E96" s="183" t="s">
        <v>562</v>
      </c>
      <c r="F96" s="184">
        <v>221.51099999999991</v>
      </c>
      <c r="G96" s="184">
        <v>268.31399999999974</v>
      </c>
      <c r="H96" s="328">
        <v>200.85499999999988</v>
      </c>
      <c r="I96" s="9">
        <v>168.67199999999994</v>
      </c>
      <c r="J96" s="252"/>
    </row>
    <row r="97" spans="1:10" ht="36.75" customHeight="1" x14ac:dyDescent="0.35">
      <c r="A97" s="100"/>
      <c r="B97" s="624"/>
      <c r="C97" s="625" t="s">
        <v>572</v>
      </c>
      <c r="D97" s="625"/>
      <c r="E97" s="183" t="s">
        <v>562</v>
      </c>
      <c r="F97" s="184">
        <v>0</v>
      </c>
      <c r="G97" s="184">
        <v>0</v>
      </c>
      <c r="H97" s="328">
        <v>0</v>
      </c>
      <c r="I97" s="184">
        <v>0</v>
      </c>
    </row>
    <row r="98" spans="1:10" ht="32.25" customHeight="1" x14ac:dyDescent="0.35">
      <c r="A98" s="100"/>
      <c r="B98" s="627" t="s">
        <v>579</v>
      </c>
      <c r="C98" s="629" t="s">
        <v>561</v>
      </c>
      <c r="D98" s="629"/>
      <c r="E98" s="189" t="s">
        <v>562</v>
      </c>
      <c r="F98" s="190">
        <v>3282.4280000000026</v>
      </c>
      <c r="G98" s="190">
        <v>5085.3260000000037</v>
      </c>
      <c r="H98" s="329">
        <v>3693.3780000000002</v>
      </c>
      <c r="I98" s="8">
        <v>4081.1580000000008</v>
      </c>
    </row>
    <row r="99" spans="1:10" s="161" customFormat="1" ht="34.5" customHeight="1" x14ac:dyDescent="0.35">
      <c r="A99"/>
      <c r="B99" s="628"/>
      <c r="C99" s="629" t="s">
        <v>575</v>
      </c>
      <c r="D99" s="629"/>
      <c r="E99" s="189" t="s">
        <v>562</v>
      </c>
      <c r="F99" s="190">
        <v>121.07599999999775</v>
      </c>
      <c r="G99" s="190">
        <v>46.921000000003914</v>
      </c>
      <c r="H99" s="329">
        <v>737.6189999999965</v>
      </c>
      <c r="I99" s="8">
        <v>261.76300000000128</v>
      </c>
      <c r="J99" s="253"/>
    </row>
    <row r="100" spans="1:10" s="161" customFormat="1" ht="32.25" customHeight="1" x14ac:dyDescent="0.35">
      <c r="A100"/>
      <c r="B100" s="628"/>
      <c r="C100" s="629" t="s">
        <v>574</v>
      </c>
      <c r="D100" s="629"/>
      <c r="E100" s="189" t="s">
        <v>562</v>
      </c>
      <c r="F100" s="190">
        <v>83.109999999999985</v>
      </c>
      <c r="G100" s="190">
        <v>31.947000000000013</v>
      </c>
      <c r="H100" s="329">
        <v>60.978999999999992</v>
      </c>
      <c r="I100" s="8">
        <v>16.601000000000006</v>
      </c>
      <c r="J100" s="327"/>
    </row>
    <row r="101" spans="1:10" s="161" customFormat="1" ht="33.75" customHeight="1" x14ac:dyDescent="0.35">
      <c r="A101"/>
      <c r="B101" s="628"/>
      <c r="C101" s="629" t="s">
        <v>573</v>
      </c>
      <c r="D101" s="629"/>
      <c r="E101" s="189" t="s">
        <v>562</v>
      </c>
      <c r="F101" s="190">
        <v>3.3299999999999979</v>
      </c>
      <c r="G101" s="190">
        <v>1.49</v>
      </c>
      <c r="H101" s="329">
        <v>3.5059999999999993</v>
      </c>
      <c r="I101" s="8">
        <v>7.5730000000000004</v>
      </c>
      <c r="J101" s="327"/>
    </row>
    <row r="102" spans="1:10" s="161" customFormat="1" ht="35.25" customHeight="1" x14ac:dyDescent="0.35">
      <c r="A102"/>
      <c r="B102" s="628"/>
      <c r="C102" s="629" t="s">
        <v>572</v>
      </c>
      <c r="D102" s="629"/>
      <c r="E102" s="189" t="s">
        <v>562</v>
      </c>
      <c r="F102" s="190">
        <v>0</v>
      </c>
      <c r="G102" s="190">
        <v>0</v>
      </c>
      <c r="H102" s="329">
        <v>0</v>
      </c>
      <c r="I102" s="190">
        <v>0</v>
      </c>
      <c r="J102" s="327"/>
    </row>
    <row r="103" spans="1:10" s="161" customFormat="1" ht="31.5" customHeight="1" x14ac:dyDescent="0.35">
      <c r="A103"/>
      <c r="B103" s="630" t="s">
        <v>580</v>
      </c>
      <c r="C103" s="632" t="s">
        <v>571</v>
      </c>
      <c r="D103" s="633"/>
      <c r="E103" s="183" t="s">
        <v>562</v>
      </c>
      <c r="F103" s="185">
        <v>62401.402000000002</v>
      </c>
      <c r="G103" s="185">
        <v>66397.723999999915</v>
      </c>
      <c r="H103" s="330">
        <v>58750.260000000038</v>
      </c>
      <c r="I103" s="186">
        <v>53835.363999999965</v>
      </c>
      <c r="J103" s="338" t="s">
        <v>35</v>
      </c>
    </row>
    <row r="104" spans="1:10" s="161" customFormat="1" ht="47.25" customHeight="1" x14ac:dyDescent="0.35">
      <c r="A104"/>
      <c r="B104" s="631"/>
      <c r="C104" s="632" t="s">
        <v>563</v>
      </c>
      <c r="D104" s="633"/>
      <c r="E104" s="183" t="s">
        <v>562</v>
      </c>
      <c r="F104" s="185">
        <f>SUM(F94:F97)+SUM(F99:F102)</f>
        <v>14175.15100000036</v>
      </c>
      <c r="G104" s="185">
        <f t="shared" ref="G104:I104" si="2">SUM(G94:G97)+SUM(G99:G102)</f>
        <v>15291.672000000302</v>
      </c>
      <c r="H104" s="330">
        <f t="shared" si="2"/>
        <v>12910.240999999944</v>
      </c>
      <c r="I104" s="185">
        <f t="shared" si="2"/>
        <v>9227.4439999999777</v>
      </c>
      <c r="J104" s="339"/>
    </row>
    <row r="105" spans="1:10" s="161" customFormat="1" ht="55.5" customHeight="1" x14ac:dyDescent="0.35">
      <c r="A105"/>
      <c r="B105" s="631"/>
      <c r="C105" s="632" t="s">
        <v>564</v>
      </c>
      <c r="D105" s="633"/>
      <c r="E105" s="183" t="s">
        <v>562</v>
      </c>
      <c r="F105" s="185">
        <f>SUM(F93:F94)+SUM(F98:F99)</f>
        <v>60661.146000000066</v>
      </c>
      <c r="G105" s="185">
        <f t="shared" ref="G105:I105" si="3">SUM(G93:G94)+SUM(G98:G99)</f>
        <v>64687.21199999989</v>
      </c>
      <c r="H105" s="330">
        <f t="shared" si="3"/>
        <v>57056.913999999975</v>
      </c>
      <c r="I105" s="185">
        <f t="shared" si="3"/>
        <v>52021.834999999926</v>
      </c>
      <c r="J105" s="339"/>
    </row>
    <row r="106" spans="1:10" s="161" customFormat="1" ht="48" customHeight="1" x14ac:dyDescent="0.35">
      <c r="A106"/>
      <c r="B106" s="631"/>
      <c r="C106" s="632" t="s">
        <v>565</v>
      </c>
      <c r="D106" s="633"/>
      <c r="E106" s="183" t="s">
        <v>566</v>
      </c>
      <c r="F106" s="187">
        <v>98.781319486362491</v>
      </c>
      <c r="G106" s="187">
        <v>98.777737351151899</v>
      </c>
      <c r="H106" s="331">
        <v>98.881207629099492</v>
      </c>
      <c r="I106" s="187">
        <v>99.092935418181199</v>
      </c>
      <c r="J106" s="339"/>
    </row>
    <row r="107" spans="1:10" s="161" customFormat="1" ht="33.75" customHeight="1" x14ac:dyDescent="0.35">
      <c r="A107"/>
      <c r="B107" s="631"/>
      <c r="C107" s="632" t="s">
        <v>567</v>
      </c>
      <c r="D107" s="633"/>
      <c r="E107" s="183" t="s">
        <v>562</v>
      </c>
      <c r="F107" s="185">
        <f>F93+F98</f>
        <v>47234.380999999703</v>
      </c>
      <c r="G107" s="185">
        <f>G93+G98</f>
        <v>50195.970999999583</v>
      </c>
      <c r="H107" s="330">
        <f>H93+H98</f>
        <v>44792.244000000028</v>
      </c>
      <c r="I107" s="185">
        <f>I93+I98</f>
        <v>43270.581999999951</v>
      </c>
      <c r="J107" s="339" t="s">
        <v>35</v>
      </c>
    </row>
    <row r="108" spans="1:10" s="161" customFormat="1" ht="36" customHeight="1" x14ac:dyDescent="0.35">
      <c r="A108"/>
      <c r="B108" s="631"/>
      <c r="C108" s="668" t="s">
        <v>568</v>
      </c>
      <c r="D108" s="669"/>
      <c r="E108" s="183" t="s">
        <v>566</v>
      </c>
      <c r="F108" s="187">
        <f>0.769170183547395*100</f>
        <v>76.917018354739497</v>
      </c>
      <c r="G108" s="187">
        <f>0.766495306603105*100</f>
        <v>76.649530660310504</v>
      </c>
      <c r="H108" s="331">
        <f>0.776261958215492*100</f>
        <v>77.626195821549203</v>
      </c>
      <c r="I108" s="187">
        <f>0.824232553048757*100</f>
        <v>82.423255304875696</v>
      </c>
      <c r="J108" s="339"/>
    </row>
    <row r="109" spans="1:10" s="161" customFormat="1" ht="35.25" customHeight="1" x14ac:dyDescent="0.35">
      <c r="A109"/>
      <c r="B109" s="631"/>
      <c r="C109" s="632" t="s">
        <v>569</v>
      </c>
      <c r="D109" s="670"/>
      <c r="E109" s="183" t="s">
        <v>562</v>
      </c>
      <c r="F109" s="185">
        <f>F96+F97+F101+F102</f>
        <v>224.84099999999989</v>
      </c>
      <c r="G109" s="185">
        <f>G96+G97+G101+G102</f>
        <v>269.80399999999975</v>
      </c>
      <c r="H109" s="330">
        <f>H96+H97+H101+H102</f>
        <v>204.36099999999988</v>
      </c>
      <c r="I109" s="185">
        <f>I96+I97+I101+I102</f>
        <v>176.24499999999995</v>
      </c>
      <c r="J109" s="339" t="s">
        <v>35</v>
      </c>
    </row>
    <row r="110" spans="1:10" s="161" customFormat="1" ht="33.75" customHeight="1" x14ac:dyDescent="0.35">
      <c r="A110"/>
      <c r="B110" s="631"/>
      <c r="C110" s="666" t="s">
        <v>570</v>
      </c>
      <c r="D110" s="667"/>
      <c r="E110" s="183" t="s">
        <v>566</v>
      </c>
      <c r="F110" s="187">
        <f>0.996396859801323*100</f>
        <v>99.639685980132299</v>
      </c>
      <c r="G110" s="187">
        <f>0.995936547463585*100</f>
        <v>99.593654746358496</v>
      </c>
      <c r="H110" s="331">
        <f>0.996521530287696*100</f>
        <v>99.65215302876959</v>
      </c>
      <c r="I110" s="187">
        <f>0.996726222562552*100</f>
        <v>99.672622256255195</v>
      </c>
      <c r="J110" s="327"/>
    </row>
    <row r="111" spans="1:10" s="161" customFormat="1" ht="87.65" customHeight="1" x14ac:dyDescent="0.35">
      <c r="A111"/>
      <c r="B111" s="622" t="s">
        <v>611</v>
      </c>
      <c r="C111" s="622"/>
      <c r="D111" s="622"/>
      <c r="E111" s="622"/>
      <c r="F111" s="622"/>
      <c r="G111" s="622"/>
      <c r="H111" s="622"/>
      <c r="I111" s="622"/>
      <c r="J111" s="327"/>
    </row>
    <row r="112" spans="1:10" s="161" customFormat="1" ht="39.65" customHeight="1" x14ac:dyDescent="0.35">
      <c r="A112"/>
      <c r="B112"/>
      <c r="C112"/>
      <c r="D112"/>
      <c r="E112"/>
      <c r="F112"/>
      <c r="G112"/>
      <c r="H112" s="162"/>
      <c r="I112" s="162"/>
      <c r="J112" s="327"/>
    </row>
    <row r="113" spans="1:10" s="161" customFormat="1" ht="41.15" customHeight="1" x14ac:dyDescent="0.35">
      <c r="A113"/>
      <c r="B113"/>
      <c r="C113"/>
      <c r="D113"/>
      <c r="E113"/>
      <c r="F113"/>
      <c r="G113"/>
      <c r="H113" s="162"/>
      <c r="I113" s="162"/>
      <c r="J113" s="327"/>
    </row>
    <row r="114" spans="1:10" s="161" customFormat="1" ht="39.75" customHeight="1" x14ac:dyDescent="0.35">
      <c r="A114"/>
      <c r="B114"/>
      <c r="C114"/>
      <c r="D114"/>
      <c r="E114"/>
      <c r="F114"/>
      <c r="G114"/>
      <c r="H114" s="162"/>
      <c r="I114" s="162"/>
      <c r="J114" s="327"/>
    </row>
    <row r="115" spans="1:10" s="161" customFormat="1" ht="29.5" customHeight="1" x14ac:dyDescent="0.35">
      <c r="A115"/>
      <c r="B115"/>
      <c r="C115"/>
      <c r="D115"/>
      <c r="E115"/>
      <c r="F115"/>
      <c r="G115"/>
      <c r="H115" s="162"/>
      <c r="I115" s="162"/>
      <c r="J115" s="327"/>
    </row>
    <row r="116" spans="1:10" s="161" customFormat="1" ht="18" customHeight="1" x14ac:dyDescent="0.35">
      <c r="A116"/>
      <c r="B116"/>
      <c r="C116"/>
      <c r="D116"/>
      <c r="E116"/>
      <c r="F116"/>
      <c r="G116"/>
      <c r="H116" s="162"/>
      <c r="I116" s="162"/>
      <c r="J116" s="327"/>
    </row>
    <row r="117" spans="1:10" s="161" customFormat="1" ht="18" customHeight="1" x14ac:dyDescent="0.35">
      <c r="A117"/>
      <c r="B117" s="182"/>
      <c r="C117" s="182"/>
      <c r="D117" s="182"/>
      <c r="E117" s="182"/>
      <c r="F117" s="182"/>
      <c r="G117"/>
      <c r="H117" s="162"/>
      <c r="I117" s="162"/>
      <c r="J117" s="327"/>
    </row>
    <row r="118" spans="1:10" s="161" customFormat="1" ht="140.5" customHeight="1" x14ac:dyDescent="0.35">
      <c r="A118" s="163"/>
      <c r="G118" s="162"/>
      <c r="H118" s="162"/>
      <c r="I118" s="162"/>
      <c r="J118" s="327"/>
    </row>
  </sheetData>
  <sheetProtection algorithmName="SHA-512" hashValue="6dAAEJ/bppa9x/mbU3kIlBrd65/JVAf4FsVHIisoFNOzGa1TTfG5oP+sTJ4F1qjVklvpmfuHWgnrofpNvrfViw==" saltValue="EDYeVyv1ycPskiM9FuQW/g==" spinCount="100000" sheet="1" objects="1" scenarios="1"/>
  <mergeCells count="66">
    <mergeCell ref="C110:D110"/>
    <mergeCell ref="C105:D105"/>
    <mergeCell ref="C106:D106"/>
    <mergeCell ref="C107:D107"/>
    <mergeCell ref="C108:D108"/>
    <mergeCell ref="C109:D109"/>
    <mergeCell ref="B38:D38"/>
    <mergeCell ref="B6:D6"/>
    <mergeCell ref="B11:D11"/>
    <mergeCell ref="B7:D7"/>
    <mergeCell ref="B49:D49"/>
    <mergeCell ref="B8:D8"/>
    <mergeCell ref="B9:D9"/>
    <mergeCell ref="B12:D12"/>
    <mergeCell ref="B16:D16"/>
    <mergeCell ref="B20:D20"/>
    <mergeCell ref="B24:D24"/>
    <mergeCell ref="B28:D28"/>
    <mergeCell ref="B48:D48"/>
    <mergeCell ref="B39:D39"/>
    <mergeCell ref="B40:D40"/>
    <mergeCell ref="B45:D45"/>
    <mergeCell ref="B47:D47"/>
    <mergeCell ref="B46:D46"/>
    <mergeCell ref="B50:D50"/>
    <mergeCell ref="B51:D51"/>
    <mergeCell ref="B55:D55"/>
    <mergeCell ref="B58:D58"/>
    <mergeCell ref="B79:D79"/>
    <mergeCell ref="B72:D72"/>
    <mergeCell ref="B73:D73"/>
    <mergeCell ref="B56:D56"/>
    <mergeCell ref="B57:D57"/>
    <mergeCell ref="B59:D59"/>
    <mergeCell ref="B60:D60"/>
    <mergeCell ref="B61:D61"/>
    <mergeCell ref="B92:D92"/>
    <mergeCell ref="B71:I71"/>
    <mergeCell ref="B88:I88"/>
    <mergeCell ref="E73:E78"/>
    <mergeCell ref="B80:D80"/>
    <mergeCell ref="C74:D74"/>
    <mergeCell ref="C75:D75"/>
    <mergeCell ref="C76:D76"/>
    <mergeCell ref="C77:D77"/>
    <mergeCell ref="E81:E86"/>
    <mergeCell ref="B91:I91"/>
    <mergeCell ref="B87:D87"/>
    <mergeCell ref="B81:D81"/>
    <mergeCell ref="C86:D86"/>
    <mergeCell ref="B111:I111"/>
    <mergeCell ref="B93:B97"/>
    <mergeCell ref="C93:D93"/>
    <mergeCell ref="C94:D94"/>
    <mergeCell ref="C95:D95"/>
    <mergeCell ref="C96:D96"/>
    <mergeCell ref="C97:D97"/>
    <mergeCell ref="B98:B102"/>
    <mergeCell ref="C98:D98"/>
    <mergeCell ref="C99:D99"/>
    <mergeCell ref="C100:D100"/>
    <mergeCell ref="C101:D101"/>
    <mergeCell ref="C102:D102"/>
    <mergeCell ref="B103:B110"/>
    <mergeCell ref="C103:D103"/>
    <mergeCell ref="C104:D104"/>
  </mergeCells>
  <phoneticPr fontId="4"/>
  <hyperlinks>
    <hyperlink ref="I1" location="'Contents 目次'!A1" display="'Contents 目次'!A1" xr:uid="{8AF424FC-8E93-47E5-A7A7-7F8D9CD2D573}"/>
    <hyperlink ref="B3" r:id="rId1" xr:uid="{80D07760-7459-49DF-A60E-813B401587E4}"/>
  </hyperlinks>
  <pageMargins left="0.51181102362204722" right="0.51181102362204722" top="0.74803149606299213" bottom="0.74803149606299213" header="0.31496062992125984" footer="0.31496062992125984"/>
  <pageSetup paperSize="9" scale="21" orientation="portrait" r:id="rId2"/>
  <ignoredErrors>
    <ignoredError sqref="F73:I7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DC00-2F5F-447F-84FD-4CF49E9F033A}">
  <sheetPr>
    <tabColor rgb="FF008080"/>
    <pageSetUpPr fitToPage="1"/>
  </sheetPr>
  <dimension ref="A1:J24"/>
  <sheetViews>
    <sheetView showGridLines="0" view="pageBreakPreview" zoomScaleNormal="8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78515625" defaultRowHeight="18" customHeight="1" x14ac:dyDescent="0.35"/>
  <cols>
    <col min="1" max="1" width="3.140625" style="102" customWidth="1"/>
    <col min="2" max="2" width="15.2109375" style="2" customWidth="1"/>
    <col min="3" max="3" width="32.35546875" style="2" customWidth="1"/>
    <col min="4" max="4" width="16.78515625" style="3" customWidth="1"/>
    <col min="5" max="8" width="14.35546875" style="4" customWidth="1"/>
    <col min="9" max="9" width="12.42578125" style="220" customWidth="1"/>
    <col min="10" max="10" width="9.5703125" style="2" customWidth="1"/>
    <col min="11" max="16384" width="8.78515625" style="2"/>
  </cols>
  <sheetData>
    <row r="1" spans="1:10" ht="29.15" customHeight="1" x14ac:dyDescent="0.35">
      <c r="A1" s="61"/>
      <c r="B1" s="1" t="s">
        <v>342</v>
      </c>
      <c r="C1" s="3"/>
      <c r="D1" s="4"/>
      <c r="E1" s="2"/>
      <c r="H1" s="120" t="s">
        <v>115</v>
      </c>
    </row>
    <row r="2" spans="1:10" ht="29.15" customHeight="1" x14ac:dyDescent="0.35">
      <c r="A2" s="61"/>
      <c r="B2" s="6" t="s">
        <v>117</v>
      </c>
      <c r="C2" s="3"/>
      <c r="D2" s="4"/>
      <c r="E2" s="2"/>
      <c r="H2" s="117" t="s">
        <v>11</v>
      </c>
    </row>
    <row r="3" spans="1:10" ht="29.15" customHeight="1" x14ac:dyDescent="0.35">
      <c r="B3" s="115" t="s">
        <v>118</v>
      </c>
      <c r="E3" s="5"/>
      <c r="F3" s="5"/>
      <c r="H3" s="5" t="s">
        <v>12</v>
      </c>
    </row>
    <row r="4" spans="1:10" ht="18" customHeight="1" x14ac:dyDescent="0.35">
      <c r="A4" s="31"/>
      <c r="E4" s="5"/>
      <c r="F4" s="5"/>
      <c r="H4" s="2"/>
    </row>
    <row r="5" spans="1:10" ht="24" customHeight="1" x14ac:dyDescent="0.35">
      <c r="B5" s="230" t="s">
        <v>343</v>
      </c>
    </row>
    <row r="6" spans="1:10" ht="31" customHeight="1" x14ac:dyDescent="0.35">
      <c r="B6" s="671" t="s">
        <v>344</v>
      </c>
      <c r="C6" s="671"/>
      <c r="D6" s="671"/>
      <c r="E6" s="671"/>
      <c r="F6" s="671"/>
      <c r="G6" s="671"/>
      <c r="H6" s="671"/>
    </row>
    <row r="7" spans="1:10" ht="36" customHeight="1" x14ac:dyDescent="0.35">
      <c r="A7" s="31"/>
      <c r="B7" s="660"/>
      <c r="C7" s="673"/>
      <c r="D7" s="60" t="s">
        <v>14</v>
      </c>
      <c r="E7" s="26" t="s">
        <v>15</v>
      </c>
      <c r="F7" s="70" t="s">
        <v>16</v>
      </c>
      <c r="G7" s="490" t="s">
        <v>17</v>
      </c>
      <c r="H7" s="484" t="s">
        <v>18</v>
      </c>
      <c r="I7" s="222"/>
      <c r="J7"/>
    </row>
    <row r="8" spans="1:10" ht="16" x14ac:dyDescent="0.35">
      <c r="B8" s="554" t="s">
        <v>345</v>
      </c>
      <c r="C8" s="556"/>
      <c r="D8" s="10" t="s">
        <v>346</v>
      </c>
      <c r="E8" s="14">
        <v>3582.7614970000018</v>
      </c>
      <c r="F8" s="14">
        <v>3891.088581</v>
      </c>
      <c r="G8" s="229">
        <v>3533.8299880000059</v>
      </c>
      <c r="H8" s="267">
        <v>3679.6716219999953</v>
      </c>
    </row>
    <row r="9" spans="1:10" ht="18" customHeight="1" x14ac:dyDescent="0.35">
      <c r="B9" s="528" t="s">
        <v>347</v>
      </c>
      <c r="C9" s="530"/>
      <c r="D9" s="11" t="s">
        <v>346</v>
      </c>
      <c r="E9" s="231">
        <v>756.70809799999938</v>
      </c>
      <c r="F9" s="231">
        <v>911.48601199999996</v>
      </c>
      <c r="G9" s="232">
        <v>678.65148599999895</v>
      </c>
      <c r="H9" s="299">
        <v>852.11043500000017</v>
      </c>
    </row>
    <row r="11" spans="1:10" ht="24" customHeight="1" x14ac:dyDescent="0.35">
      <c r="B11" s="230" t="s">
        <v>348</v>
      </c>
    </row>
    <row r="12" spans="1:10" ht="57" customHeight="1" x14ac:dyDescent="0.35">
      <c r="B12" s="671" t="s">
        <v>612</v>
      </c>
      <c r="C12" s="671"/>
      <c r="D12" s="671"/>
      <c r="E12" s="671"/>
      <c r="F12" s="671"/>
      <c r="G12" s="671"/>
      <c r="H12" s="671"/>
    </row>
    <row r="13" spans="1:10" ht="36" customHeight="1" x14ac:dyDescent="0.35">
      <c r="A13" s="31"/>
      <c r="B13" s="660"/>
      <c r="C13" s="673"/>
      <c r="D13" s="60" t="s">
        <v>14</v>
      </c>
      <c r="E13" s="26" t="s">
        <v>15</v>
      </c>
      <c r="F13" s="70" t="s">
        <v>16</v>
      </c>
      <c r="G13" s="490" t="s">
        <v>17</v>
      </c>
      <c r="H13" s="484" t="s">
        <v>18</v>
      </c>
      <c r="I13" s="222"/>
      <c r="J13"/>
    </row>
    <row r="14" spans="1:10" ht="16" x14ac:dyDescent="0.35">
      <c r="B14" s="554" t="s">
        <v>349</v>
      </c>
      <c r="C14" s="556"/>
      <c r="D14" s="10" t="s">
        <v>39</v>
      </c>
      <c r="E14" s="239">
        <v>1389.6171960000011</v>
      </c>
      <c r="F14" s="239">
        <v>1352.535519</v>
      </c>
      <c r="G14" s="238">
        <v>1032.6129920000078</v>
      </c>
      <c r="H14" s="357">
        <v>1208.1479280000078</v>
      </c>
    </row>
    <row r="15" spans="1:10" ht="18" customHeight="1" x14ac:dyDescent="0.35">
      <c r="B15" s="528" t="s">
        <v>350</v>
      </c>
      <c r="C15" s="530"/>
      <c r="D15" s="11" t="s">
        <v>39</v>
      </c>
      <c r="E15" s="234">
        <v>329.24033000000031</v>
      </c>
      <c r="F15" s="234">
        <v>507.63358299999965</v>
      </c>
      <c r="G15" s="233">
        <v>367.49525799999941</v>
      </c>
      <c r="H15" s="358">
        <v>511.33875399999977</v>
      </c>
    </row>
    <row r="16" spans="1:10" ht="18" customHeight="1" x14ac:dyDescent="0.35">
      <c r="B16" s="554" t="s">
        <v>351</v>
      </c>
      <c r="C16" s="556"/>
      <c r="D16" s="10" t="s">
        <v>39</v>
      </c>
      <c r="E16" s="239">
        <v>232.26972499999971</v>
      </c>
      <c r="F16" s="239">
        <v>228.59406299999952</v>
      </c>
      <c r="G16" s="238">
        <v>164.3912209999996</v>
      </c>
      <c r="H16" s="357">
        <v>219.03789699999987</v>
      </c>
    </row>
    <row r="17" spans="1:10" ht="18" customHeight="1" x14ac:dyDescent="0.35">
      <c r="B17" s="21"/>
      <c r="C17" s="21"/>
      <c r="E17" s="33"/>
      <c r="F17" s="33"/>
      <c r="G17" s="33"/>
      <c r="H17" s="33"/>
    </row>
    <row r="18" spans="1:10" ht="24" customHeight="1" x14ac:dyDescent="0.35">
      <c r="B18" s="230" t="s">
        <v>352</v>
      </c>
    </row>
    <row r="19" spans="1:10" ht="84.65" customHeight="1" x14ac:dyDescent="0.35">
      <c r="B19" s="671" t="s">
        <v>613</v>
      </c>
      <c r="C19" s="671"/>
      <c r="D19" s="671"/>
      <c r="E19" s="671"/>
      <c r="F19" s="671"/>
      <c r="G19" s="671"/>
      <c r="H19" s="671"/>
    </row>
    <row r="20" spans="1:10" ht="36" customHeight="1" x14ac:dyDescent="0.35">
      <c r="A20" s="31"/>
      <c r="B20" s="660"/>
      <c r="C20" s="673"/>
      <c r="D20" s="60" t="s">
        <v>14</v>
      </c>
      <c r="E20" s="26" t="s">
        <v>15</v>
      </c>
      <c r="F20" s="70" t="s">
        <v>16</v>
      </c>
      <c r="G20" s="490" t="s">
        <v>17</v>
      </c>
      <c r="H20" s="484" t="s">
        <v>18</v>
      </c>
      <c r="I20" s="222"/>
      <c r="J20"/>
    </row>
    <row r="21" spans="1:10" ht="16" x14ac:dyDescent="0.35">
      <c r="B21" s="554" t="s">
        <v>53</v>
      </c>
      <c r="C21" s="556"/>
      <c r="D21" s="10" t="s">
        <v>39</v>
      </c>
      <c r="E21" s="239">
        <v>3.7</v>
      </c>
      <c r="F21" s="239">
        <v>3.2</v>
      </c>
      <c r="G21" s="238">
        <v>4.0999999999999996</v>
      </c>
      <c r="H21" s="241">
        <v>3.8</v>
      </c>
    </row>
    <row r="22" spans="1:10" ht="18" customHeight="1" x14ac:dyDescent="0.35">
      <c r="B22" s="528" t="s">
        <v>52</v>
      </c>
      <c r="C22" s="530"/>
      <c r="D22" s="11" t="s">
        <v>39</v>
      </c>
      <c r="E22" s="234">
        <v>46.5</v>
      </c>
      <c r="F22" s="234">
        <v>53.6</v>
      </c>
      <c r="G22" s="233">
        <v>50.6</v>
      </c>
      <c r="H22" s="296">
        <v>45.1</v>
      </c>
    </row>
    <row r="23" spans="1:10" ht="18" customHeight="1" x14ac:dyDescent="0.35">
      <c r="B23" s="554" t="s">
        <v>353</v>
      </c>
      <c r="C23" s="556"/>
      <c r="D23" s="10" t="s">
        <v>39</v>
      </c>
      <c r="E23" s="14">
        <v>695</v>
      </c>
      <c r="F23" s="14">
        <v>847</v>
      </c>
      <c r="G23" s="229">
        <v>631</v>
      </c>
      <c r="H23" s="14">
        <v>805</v>
      </c>
      <c r="I23" s="247" t="s">
        <v>35</v>
      </c>
    </row>
    <row r="24" spans="1:10" ht="69.650000000000006" customHeight="1" x14ac:dyDescent="0.35">
      <c r="B24" s="672" t="s">
        <v>354</v>
      </c>
      <c r="C24" s="672"/>
      <c r="D24" s="672"/>
      <c r="E24" s="672"/>
      <c r="F24" s="672"/>
      <c r="G24" s="672"/>
      <c r="H24" s="672"/>
    </row>
  </sheetData>
  <sheetProtection algorithmName="SHA-512" hashValue="/sFkUbrYM508v5zcejUzYeBxQs0PFoN8eouzYWaRqFjXD+odkUaTnI5VjXVhkouYGfKd6Mm3zxwrQK+KDKCRAQ==" saltValue="vnBO7YfZ4od355zolAEuFQ==" spinCount="100000" sheet="1" objects="1" scenarios="1"/>
  <mergeCells count="15">
    <mergeCell ref="B6:H6"/>
    <mergeCell ref="B12:H12"/>
    <mergeCell ref="B19:H19"/>
    <mergeCell ref="B24:H24"/>
    <mergeCell ref="B7:C7"/>
    <mergeCell ref="B20:C20"/>
    <mergeCell ref="B13:C13"/>
    <mergeCell ref="B23:C23"/>
    <mergeCell ref="B8:C8"/>
    <mergeCell ref="B9:C9"/>
    <mergeCell ref="B14:C14"/>
    <mergeCell ref="B15:C15"/>
    <mergeCell ref="B16:C16"/>
    <mergeCell ref="B21:C21"/>
    <mergeCell ref="B22:C22"/>
  </mergeCells>
  <phoneticPr fontId="4"/>
  <hyperlinks>
    <hyperlink ref="H1" location="'Contents 目次'!A1" display="'Contents 目次'!A1" xr:uid="{A908D268-5224-4BD4-954B-BFAADE354154}"/>
    <hyperlink ref="B3" r:id="rId1" xr:uid="{799D56BA-E957-4A60-8613-81BB8C23E2A0}"/>
  </hyperlinks>
  <pageMargins left="0.51181102362204722" right="0.51181102362204722" top="0.74803149606299213" bottom="0.74803149606299213" header="0.31496062992125984" footer="0.31496062992125984"/>
  <pageSetup paperSize="9" scale="55"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F9FC-CBF9-412A-B6EB-BD486291D3DC}">
  <sheetPr>
    <tabColor rgb="FF008080"/>
    <pageSetUpPr fitToPage="1"/>
  </sheetPr>
  <dimension ref="B1:H42"/>
  <sheetViews>
    <sheetView showGridLines="0" zoomScaleNormal="100" zoomScaleSheetLayoutView="59" workbookViewId="0">
      <pane xSplit="1" ySplit="1" topLeftCell="B2" activePane="bottomRight" state="frozen"/>
      <selection pane="topRight" activeCell="B1" sqref="B1"/>
      <selection pane="bottomLeft" activeCell="A2" sqref="A2"/>
      <selection pane="bottomRight"/>
    </sheetView>
  </sheetViews>
  <sheetFormatPr defaultColWidth="8.78515625" defaultRowHeight="18" customHeight="1" x14ac:dyDescent="0.35"/>
  <cols>
    <col min="1" max="1" width="3.140625" style="2" customWidth="1"/>
    <col min="2" max="2" width="36.5703125" style="2" customWidth="1"/>
    <col min="3" max="3" width="32.85546875" style="2" customWidth="1"/>
    <col min="4" max="4" width="18" style="3" customWidth="1"/>
    <col min="5" max="8" width="14.5703125" style="4" customWidth="1"/>
    <col min="9" max="9" width="10" style="2" customWidth="1"/>
    <col min="10" max="16384" width="8.78515625" style="2"/>
  </cols>
  <sheetData>
    <row r="1" spans="2:8" ht="30" customHeight="1" x14ac:dyDescent="0.35">
      <c r="B1" s="1" t="s">
        <v>355</v>
      </c>
      <c r="D1" s="2"/>
      <c r="H1" s="120" t="s">
        <v>115</v>
      </c>
    </row>
    <row r="3" spans="2:8" ht="24" customHeight="1" x14ac:dyDescent="0.35">
      <c r="B3" s="230" t="s">
        <v>356</v>
      </c>
      <c r="C3" s="6"/>
    </row>
    <row r="4" spans="2:8" ht="36" customHeight="1" x14ac:dyDescent="0.35">
      <c r="B4" s="581"/>
      <c r="C4" s="675"/>
      <c r="D4" s="60" t="s">
        <v>14</v>
      </c>
      <c r="E4" s="26" t="s">
        <v>15</v>
      </c>
      <c r="F4" s="70" t="s">
        <v>16</v>
      </c>
      <c r="G4" s="98" t="s">
        <v>17</v>
      </c>
      <c r="H4" s="98" t="s">
        <v>18</v>
      </c>
    </row>
    <row r="5" spans="2:8" ht="46.9" customHeight="1" x14ac:dyDescent="0.35">
      <c r="B5" s="91" t="s">
        <v>357</v>
      </c>
      <c r="C5" s="92" t="s">
        <v>358</v>
      </c>
      <c r="D5" s="126" t="s">
        <v>359</v>
      </c>
      <c r="E5" s="34" t="s">
        <v>360</v>
      </c>
      <c r="F5" s="34" t="s">
        <v>361</v>
      </c>
      <c r="G5" s="34" t="s">
        <v>362</v>
      </c>
      <c r="H5" s="34" t="s">
        <v>363</v>
      </c>
    </row>
    <row r="6" spans="2:8" ht="20.149999999999999" customHeight="1" x14ac:dyDescent="0.35">
      <c r="B6" s="528" t="s">
        <v>364</v>
      </c>
      <c r="C6" s="529"/>
      <c r="D6" s="11" t="s">
        <v>365</v>
      </c>
      <c r="E6" s="9">
        <v>6022</v>
      </c>
      <c r="F6" s="9">
        <v>15445</v>
      </c>
      <c r="G6" s="9">
        <v>8951</v>
      </c>
      <c r="H6" s="9">
        <v>14433</v>
      </c>
    </row>
    <row r="7" spans="2:8" ht="38.5" customHeight="1" x14ac:dyDescent="0.35">
      <c r="B7" s="676" t="s">
        <v>366</v>
      </c>
      <c r="C7" s="359" t="s">
        <v>367</v>
      </c>
      <c r="D7" s="236" t="s">
        <v>368</v>
      </c>
      <c r="E7" s="8">
        <v>149000</v>
      </c>
      <c r="F7" s="8">
        <v>97000</v>
      </c>
      <c r="G7" s="8">
        <v>115000</v>
      </c>
      <c r="H7" s="8">
        <v>78000</v>
      </c>
    </row>
    <row r="8" spans="2:8" ht="38.5" customHeight="1" x14ac:dyDescent="0.35">
      <c r="B8" s="677"/>
      <c r="C8" s="359" t="s">
        <v>369</v>
      </c>
      <c r="D8" s="236" t="s">
        <v>370</v>
      </c>
      <c r="E8" s="8">
        <v>241000</v>
      </c>
      <c r="F8" s="8">
        <v>338000</v>
      </c>
      <c r="G8" s="8">
        <v>453000</v>
      </c>
      <c r="H8" s="8">
        <v>531000</v>
      </c>
    </row>
    <row r="9" spans="2:8" ht="23.5" customHeight="1" x14ac:dyDescent="0.35">
      <c r="B9" s="678"/>
      <c r="C9" s="359" t="s">
        <v>371</v>
      </c>
      <c r="D9" s="236" t="s">
        <v>146</v>
      </c>
      <c r="E9" s="16">
        <v>24.1</v>
      </c>
      <c r="F9" s="16">
        <v>33.799999999999997</v>
      </c>
      <c r="G9" s="16">
        <v>45.3</v>
      </c>
      <c r="H9" s="16">
        <v>53.1</v>
      </c>
    </row>
    <row r="10" spans="2:8" ht="17.5" customHeight="1" x14ac:dyDescent="0.35">
      <c r="B10" s="191"/>
      <c r="C10" s="192"/>
      <c r="D10" s="193"/>
      <c r="E10" s="33"/>
      <c r="F10" s="33"/>
      <c r="G10" s="33"/>
      <c r="H10" s="33"/>
    </row>
    <row r="11" spans="2:8" ht="23.5" customHeight="1" x14ac:dyDescent="0.35">
      <c r="B11" s="230" t="s">
        <v>585</v>
      </c>
      <c r="C11"/>
      <c r="D11"/>
      <c r="E11"/>
      <c r="F11"/>
      <c r="G11"/>
      <c r="H11"/>
    </row>
    <row r="12" spans="2:8" ht="32" x14ac:dyDescent="0.35">
      <c r="B12" s="194"/>
      <c r="C12" s="139" t="s">
        <v>14</v>
      </c>
      <c r="D12" s="98" t="s">
        <v>17</v>
      </c>
      <c r="E12" s="98" t="s">
        <v>18</v>
      </c>
      <c r="F12"/>
      <c r="G12"/>
      <c r="H12"/>
    </row>
    <row r="13" spans="2:8" ht="30" x14ac:dyDescent="0.35">
      <c r="B13" s="485" t="s">
        <v>584</v>
      </c>
      <c r="C13" s="486" t="s">
        <v>581</v>
      </c>
      <c r="D13" s="487">
        <v>60</v>
      </c>
      <c r="E13" s="488">
        <v>90</v>
      </c>
      <c r="F13"/>
      <c r="G13"/>
      <c r="H13"/>
    </row>
    <row r="14" spans="2:8" ht="21" customHeight="1" x14ac:dyDescent="0.35">
      <c r="B14" s="360" t="s">
        <v>586</v>
      </c>
      <c r="C14"/>
      <c r="D14"/>
      <c r="E14"/>
      <c r="F14"/>
      <c r="G14"/>
      <c r="H14"/>
    </row>
    <row r="15" spans="2:8" ht="17.5" customHeight="1" x14ac:dyDescent="0.35">
      <c r="B15" s="196"/>
      <c r="C15"/>
      <c r="D15"/>
      <c r="E15"/>
      <c r="F15"/>
      <c r="G15"/>
      <c r="H15"/>
    </row>
    <row r="16" spans="2:8" customFormat="1" ht="32" x14ac:dyDescent="0.35">
      <c r="B16" s="194"/>
      <c r="C16" s="139" t="s">
        <v>14</v>
      </c>
      <c r="D16" s="98" t="s">
        <v>18</v>
      </c>
    </row>
    <row r="17" spans="2:8" customFormat="1" ht="48" x14ac:dyDescent="0.35">
      <c r="B17" s="22" t="s">
        <v>587</v>
      </c>
      <c r="C17" s="195" t="s">
        <v>583</v>
      </c>
      <c r="D17" s="198" t="s">
        <v>582</v>
      </c>
    </row>
    <row r="18" spans="2:8" customFormat="1" ht="18.649999999999999" customHeight="1" x14ac:dyDescent="0.35">
      <c r="B18" s="197"/>
    </row>
    <row r="19" spans="2:8" customFormat="1" ht="19.5" x14ac:dyDescent="0.35">
      <c r="B19" s="230" t="s">
        <v>372</v>
      </c>
    </row>
    <row r="20" spans="2:8" customFormat="1" ht="32" x14ac:dyDescent="0.35">
      <c r="B20" s="679"/>
      <c r="C20" s="680"/>
      <c r="D20" s="139" t="s">
        <v>14</v>
      </c>
      <c r="E20" s="140" t="s">
        <v>15</v>
      </c>
      <c r="F20" s="141" t="s">
        <v>16</v>
      </c>
      <c r="G20" s="98" t="s">
        <v>17</v>
      </c>
      <c r="H20" s="98" t="s">
        <v>18</v>
      </c>
    </row>
    <row r="21" spans="2:8" customFormat="1" ht="55.5" customHeight="1" x14ac:dyDescent="0.35">
      <c r="B21" s="674" t="s">
        <v>560</v>
      </c>
      <c r="C21" s="674"/>
      <c r="D21" s="489" t="s">
        <v>163</v>
      </c>
      <c r="E21" s="488">
        <v>100</v>
      </c>
      <c r="F21" s="488">
        <v>100</v>
      </c>
      <c r="G21" s="488">
        <v>100</v>
      </c>
      <c r="H21" s="488">
        <v>100</v>
      </c>
    </row>
    <row r="22" spans="2:8" customFormat="1" ht="16.5" customHeight="1" x14ac:dyDescent="0.35">
      <c r="B22" s="142"/>
      <c r="G22" s="4"/>
    </row>
    <row r="23" spans="2:8" customFormat="1" ht="16.5" customHeight="1" x14ac:dyDescent="0.35">
      <c r="B23" s="142"/>
    </row>
    <row r="24" spans="2:8" customFormat="1" ht="18" customHeight="1" x14ac:dyDescent="0.35">
      <c r="B24" s="2"/>
    </row>
    <row r="25" spans="2:8" ht="18" customHeight="1" x14ac:dyDescent="0.35">
      <c r="E25" s="138"/>
      <c r="F25" s="138"/>
      <c r="G25" s="138"/>
      <c r="H25" s="138"/>
    </row>
    <row r="26" spans="2:8" ht="18" customHeight="1" x14ac:dyDescent="0.35">
      <c r="E26" s="138"/>
      <c r="F26" s="138"/>
      <c r="G26" s="138"/>
      <c r="H26" s="138"/>
    </row>
    <row r="27" spans="2:8" ht="18" customHeight="1" x14ac:dyDescent="0.35">
      <c r="E27" s="138"/>
      <c r="F27" s="138"/>
      <c r="G27" s="138"/>
      <c r="H27" s="138"/>
    </row>
    <row r="28" spans="2:8" ht="18" customHeight="1" x14ac:dyDescent="0.35">
      <c r="E28" s="138"/>
      <c r="F28" s="138"/>
      <c r="G28" s="138"/>
      <c r="H28" s="138"/>
    </row>
    <row r="29" spans="2:8" ht="18" customHeight="1" x14ac:dyDescent="0.35">
      <c r="E29" s="138"/>
      <c r="F29" s="138"/>
      <c r="G29" s="138"/>
      <c r="H29" s="138"/>
    </row>
    <row r="30" spans="2:8" ht="18" customHeight="1" x14ac:dyDescent="0.35">
      <c r="E30" s="138"/>
      <c r="F30" s="138"/>
      <c r="G30" s="138"/>
      <c r="H30" s="138"/>
    </row>
    <row r="31" spans="2:8" ht="18" customHeight="1" x14ac:dyDescent="0.35">
      <c r="E31" s="138"/>
      <c r="F31" s="138"/>
      <c r="G31" s="138"/>
      <c r="H31" s="138"/>
    </row>
    <row r="32" spans="2:8" ht="18" customHeight="1" x14ac:dyDescent="0.35">
      <c r="E32"/>
      <c r="F32"/>
      <c r="G32"/>
      <c r="H32"/>
    </row>
    <row r="33" spans="5:8" ht="18" customHeight="1" x14ac:dyDescent="0.35">
      <c r="E33"/>
      <c r="F33"/>
      <c r="G33"/>
      <c r="H33"/>
    </row>
    <row r="34" spans="5:8" ht="18" customHeight="1" x14ac:dyDescent="0.35">
      <c r="E34"/>
      <c r="F34"/>
      <c r="G34"/>
      <c r="H34"/>
    </row>
    <row r="35" spans="5:8" ht="18" customHeight="1" x14ac:dyDescent="0.35">
      <c r="E35"/>
      <c r="F35"/>
      <c r="G35"/>
      <c r="H35"/>
    </row>
    <row r="36" spans="5:8" ht="18" customHeight="1" x14ac:dyDescent="0.35">
      <c r="E36"/>
      <c r="F36"/>
      <c r="G36"/>
      <c r="H36"/>
    </row>
    <row r="37" spans="5:8" ht="18" customHeight="1" x14ac:dyDescent="0.35">
      <c r="E37"/>
      <c r="F37"/>
      <c r="G37"/>
      <c r="H37"/>
    </row>
    <row r="38" spans="5:8" ht="18" customHeight="1" x14ac:dyDescent="0.35">
      <c r="E38"/>
      <c r="F38"/>
      <c r="G38"/>
      <c r="H38"/>
    </row>
    <row r="39" spans="5:8" ht="18" customHeight="1" x14ac:dyDescent="0.35">
      <c r="E39"/>
      <c r="F39"/>
      <c r="G39"/>
      <c r="H39"/>
    </row>
    <row r="40" spans="5:8" ht="18" customHeight="1" x14ac:dyDescent="0.35">
      <c r="E40"/>
      <c r="F40"/>
      <c r="G40"/>
      <c r="H40"/>
    </row>
    <row r="41" spans="5:8" ht="18" customHeight="1" x14ac:dyDescent="0.35">
      <c r="E41"/>
      <c r="F41"/>
      <c r="G41"/>
      <c r="H41"/>
    </row>
    <row r="42" spans="5:8" ht="18" customHeight="1" x14ac:dyDescent="0.35">
      <c r="E42"/>
      <c r="F42"/>
      <c r="G42"/>
      <c r="H42"/>
    </row>
  </sheetData>
  <sheetProtection algorithmName="SHA-512" hashValue="272FKz1ug38JGkpH5Ac5HrxyroX7HWr0IY55fEO/cytE/VjCalTWeycLlf9HOgbhDByqsbc1AU1fxMaVCpzwRQ==" saltValue="0sgj9A4+UjNLzQZRk83W1g==" spinCount="100000" sheet="1" objects="1" scenarios="1"/>
  <mergeCells count="5">
    <mergeCell ref="B21:C21"/>
    <mergeCell ref="B6:C6"/>
    <mergeCell ref="B4:C4"/>
    <mergeCell ref="B7:B9"/>
    <mergeCell ref="B20:C20"/>
  </mergeCells>
  <phoneticPr fontId="4"/>
  <hyperlinks>
    <hyperlink ref="H1" location="'Contents 目次'!A1" display="'Contents 目次'!A1" xr:uid="{AC11F8FA-68E2-49E9-AC7F-765C4691B947}"/>
  </hyperlinks>
  <pageMargins left="0.51181102362204722" right="0.51181102362204722" top="0.74803149606299213" bottom="0.74803149606299213" header="0.31496062992125984" footer="0.31496062992125984"/>
  <pageSetup paperSize="9" scale="3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3180-F132-4675-8886-9001F0901403}">
  <sheetPr>
    <tabColor rgb="FF008080"/>
    <pageSetUpPr fitToPage="1"/>
  </sheetPr>
  <dimension ref="A1:R79"/>
  <sheetViews>
    <sheetView showGridLines="0" view="pageBreakPreview" zoomScaleNormal="6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 defaultRowHeight="16" x14ac:dyDescent="0.35"/>
  <cols>
    <col min="1" max="1" width="2.42578125" style="37" customWidth="1"/>
    <col min="2" max="2" width="60.78515625" style="38" customWidth="1"/>
    <col min="3" max="3" width="14.140625" style="38" customWidth="1"/>
    <col min="4" max="4" width="17.35546875" style="38" customWidth="1"/>
    <col min="5" max="5" width="12.140625" style="38" customWidth="1"/>
    <col min="6" max="6" width="14.640625" style="38" customWidth="1"/>
    <col min="7" max="7" width="12.35546875" style="39" customWidth="1"/>
    <col min="8" max="9" width="9.42578125" style="47" customWidth="1"/>
    <col min="10" max="12" width="9.42578125" style="43" customWidth="1"/>
    <col min="13" max="13" width="9.42578125" style="38" customWidth="1"/>
    <col min="14" max="14" width="2.78515625" style="37" customWidth="1"/>
    <col min="15" max="15" width="19" style="37" customWidth="1"/>
    <col min="16" max="16384" width="8" style="37"/>
  </cols>
  <sheetData>
    <row r="1" spans="1:18" s="2" customFormat="1" ht="30" customHeight="1" x14ac:dyDescent="0.35">
      <c r="A1"/>
      <c r="B1" s="1" t="s">
        <v>374</v>
      </c>
      <c r="D1" s="3"/>
      <c r="E1" s="4"/>
      <c r="F1" s="4"/>
      <c r="J1" s="165"/>
      <c r="L1" s="685" t="s">
        <v>115</v>
      </c>
      <c r="M1" s="685"/>
    </row>
    <row r="2" spans="1:18" s="2" customFormat="1" ht="30" customHeight="1" x14ac:dyDescent="0.35">
      <c r="A2"/>
      <c r="B2"/>
      <c r="D2" s="3"/>
      <c r="E2" s="4"/>
      <c r="F2" s="4"/>
      <c r="J2" s="165"/>
      <c r="L2" s="4"/>
      <c r="M2" s="5" t="s">
        <v>373</v>
      </c>
    </row>
    <row r="3" spans="1:18" s="2" customFormat="1" ht="23.25" customHeight="1" x14ac:dyDescent="0.35">
      <c r="C3" s="1"/>
      <c r="E3" s="3"/>
      <c r="F3" s="4"/>
      <c r="G3" s="5"/>
      <c r="J3" s="165"/>
      <c r="L3" s="5"/>
      <c r="M3" s="5" t="s">
        <v>12</v>
      </c>
    </row>
    <row r="4" spans="1:18" ht="19" customHeight="1" x14ac:dyDescent="0.35">
      <c r="A4"/>
      <c r="B4" s="150"/>
      <c r="C4"/>
      <c r="D4"/>
      <c r="E4"/>
      <c r="F4"/>
      <c r="G4"/>
      <c r="H4"/>
      <c r="I4"/>
      <c r="J4" s="166"/>
      <c r="K4"/>
      <c r="L4"/>
      <c r="M4"/>
    </row>
    <row r="5" spans="1:18" s="52" customFormat="1" ht="49.5" customHeight="1" x14ac:dyDescent="0.35">
      <c r="A5" s="38"/>
      <c r="B5" s="686"/>
      <c r="C5" s="688" t="s">
        <v>375</v>
      </c>
      <c r="D5" s="688" t="s">
        <v>376</v>
      </c>
      <c r="E5" s="690" t="s">
        <v>377</v>
      </c>
      <c r="F5" s="692" t="s">
        <v>378</v>
      </c>
      <c r="G5" s="692"/>
      <c r="H5" s="693" t="s">
        <v>379</v>
      </c>
      <c r="I5" s="693" t="s">
        <v>380</v>
      </c>
      <c r="J5" s="681" t="s">
        <v>381</v>
      </c>
      <c r="K5" s="695" t="s">
        <v>382</v>
      </c>
      <c r="L5" s="681" t="s">
        <v>383</v>
      </c>
      <c r="M5" s="683" t="s">
        <v>384</v>
      </c>
    </row>
    <row r="6" spans="1:18" s="52" customFormat="1" ht="155.5" customHeight="1" x14ac:dyDescent="0.35">
      <c r="A6" s="38"/>
      <c r="B6" s="687"/>
      <c r="C6" s="689"/>
      <c r="D6" s="689"/>
      <c r="E6" s="691"/>
      <c r="F6" s="105" t="s">
        <v>385</v>
      </c>
      <c r="G6" s="106" t="s">
        <v>386</v>
      </c>
      <c r="H6" s="694"/>
      <c r="I6" s="694"/>
      <c r="J6" s="682"/>
      <c r="K6" s="696"/>
      <c r="L6" s="682"/>
      <c r="M6" s="684"/>
    </row>
    <row r="7" spans="1:18" s="38" customFormat="1" ht="19.5" x14ac:dyDescent="0.35">
      <c r="B7" s="405" t="s">
        <v>636</v>
      </c>
      <c r="C7" s="406"/>
      <c r="D7" s="406"/>
      <c r="E7" s="406"/>
      <c r="F7" s="406"/>
      <c r="G7" s="407"/>
      <c r="H7" s="408"/>
      <c r="I7" s="408"/>
      <c r="J7" s="409"/>
      <c r="K7" s="409"/>
      <c r="L7" s="409"/>
      <c r="M7" s="410"/>
      <c r="N7" s="52"/>
    </row>
    <row r="8" spans="1:18" s="38" customFormat="1" ht="83.15" customHeight="1" x14ac:dyDescent="0.35">
      <c r="B8" s="79" t="s">
        <v>387</v>
      </c>
      <c r="C8" s="361">
        <v>859.5</v>
      </c>
      <c r="D8" s="362">
        <v>0.5</v>
      </c>
      <c r="E8" s="363">
        <v>93</v>
      </c>
      <c r="F8" s="364">
        <v>10710.042672000001</v>
      </c>
      <c r="G8" s="365">
        <v>98.309374814451175</v>
      </c>
      <c r="H8" s="366">
        <v>0.83699999999999997</v>
      </c>
      <c r="I8" s="366" t="s">
        <v>388</v>
      </c>
      <c r="J8" s="367" t="s">
        <v>388</v>
      </c>
      <c r="K8" s="367">
        <v>66.7</v>
      </c>
      <c r="L8" s="367">
        <v>17.100000000000001</v>
      </c>
      <c r="M8" s="368" t="s">
        <v>389</v>
      </c>
      <c r="N8" s="52"/>
      <c r="Q8"/>
    </row>
    <row r="9" spans="1:18" s="38" customFormat="1" ht="84" customHeight="1" x14ac:dyDescent="0.35">
      <c r="B9" s="370" t="s">
        <v>614</v>
      </c>
      <c r="C9" s="362">
        <v>3915.9489999999996</v>
      </c>
      <c r="D9" s="362">
        <v>13.803999999999998</v>
      </c>
      <c r="E9" s="363">
        <v>1326.8</v>
      </c>
      <c r="F9" s="364">
        <v>13783.677999999993</v>
      </c>
      <c r="G9" s="365">
        <v>172.62993799999995</v>
      </c>
      <c r="H9" s="366">
        <v>5.335</v>
      </c>
      <c r="I9" s="366" t="s">
        <v>388</v>
      </c>
      <c r="J9" s="367">
        <v>1.7</v>
      </c>
      <c r="K9" s="367">
        <v>249.3</v>
      </c>
      <c r="L9" s="367">
        <v>2.8</v>
      </c>
      <c r="M9" s="368" t="s">
        <v>389</v>
      </c>
      <c r="Q9" s="80"/>
    </row>
    <row r="10" spans="1:18" s="38" customFormat="1" ht="87.65" customHeight="1" x14ac:dyDescent="0.35">
      <c r="B10" s="81" t="s">
        <v>390</v>
      </c>
      <c r="C10" s="362">
        <v>1940.8340000000005</v>
      </c>
      <c r="D10" s="362">
        <v>6.5600000000000023</v>
      </c>
      <c r="E10" s="363">
        <v>54.6</v>
      </c>
      <c r="F10" s="364">
        <v>12051.178000000005</v>
      </c>
      <c r="G10" s="365">
        <v>171.91977400000005</v>
      </c>
      <c r="H10" s="369">
        <v>5.3810000000000002</v>
      </c>
      <c r="I10" s="366" t="s">
        <v>388</v>
      </c>
      <c r="J10" s="367">
        <v>0.1</v>
      </c>
      <c r="K10" s="367">
        <v>982.7</v>
      </c>
      <c r="L10" s="367">
        <v>587.5</v>
      </c>
      <c r="M10" s="368" t="s">
        <v>389</v>
      </c>
    </row>
    <row r="11" spans="1:18" s="38" customFormat="1" ht="85.5" customHeight="1" x14ac:dyDescent="0.35">
      <c r="B11" s="79" t="s">
        <v>391</v>
      </c>
      <c r="C11" s="362">
        <v>77.657999999999987</v>
      </c>
      <c r="D11" s="362">
        <v>1.1200000000000001</v>
      </c>
      <c r="E11" s="363">
        <v>89.7</v>
      </c>
      <c r="F11" s="364">
        <v>4475.0410000000011</v>
      </c>
      <c r="G11" s="365">
        <v>29.927980999999996</v>
      </c>
      <c r="H11" s="366">
        <v>0.47</v>
      </c>
      <c r="I11" s="366" t="s">
        <v>388</v>
      </c>
      <c r="J11" s="367" t="s">
        <v>388</v>
      </c>
      <c r="K11" s="367">
        <v>11.5</v>
      </c>
      <c r="L11" s="367">
        <v>1.4</v>
      </c>
      <c r="M11" s="368" t="s">
        <v>389</v>
      </c>
      <c r="P11" s="403"/>
      <c r="R11" s="80"/>
    </row>
    <row r="12" spans="1:18" s="38" customFormat="1" ht="39" x14ac:dyDescent="0.35">
      <c r="B12" s="371" t="s">
        <v>615</v>
      </c>
      <c r="C12" s="85"/>
      <c r="D12" s="86"/>
      <c r="E12" s="86"/>
      <c r="F12" s="86"/>
      <c r="G12" s="86"/>
      <c r="H12" s="82"/>
      <c r="I12" s="82"/>
      <c r="J12" s="83"/>
      <c r="K12" s="83"/>
      <c r="L12" s="83"/>
      <c r="M12" s="84"/>
      <c r="P12" s="404"/>
    </row>
    <row r="13" spans="1:18" s="38" customFormat="1" ht="101.5" customHeight="1" x14ac:dyDescent="0.35">
      <c r="B13" s="372" t="s">
        <v>392</v>
      </c>
      <c r="C13" s="381">
        <v>2981.4</v>
      </c>
      <c r="D13" s="381">
        <v>4.8</v>
      </c>
      <c r="E13" s="382">
        <v>149.30000000000001</v>
      </c>
      <c r="F13" s="382">
        <v>14516.217999999999</v>
      </c>
      <c r="G13" s="382">
        <v>155.86309600000001</v>
      </c>
      <c r="H13" s="383">
        <v>1.657</v>
      </c>
      <c r="I13" s="366" t="s">
        <v>388</v>
      </c>
      <c r="J13" s="384">
        <v>0.1</v>
      </c>
      <c r="K13" s="384">
        <v>282.5</v>
      </c>
      <c r="L13" s="384">
        <v>0</v>
      </c>
      <c r="M13" s="368" t="s">
        <v>389</v>
      </c>
    </row>
    <row r="14" spans="1:18" s="38" customFormat="1" ht="149.5" customHeight="1" x14ac:dyDescent="0.35">
      <c r="B14" s="372" t="s">
        <v>393</v>
      </c>
      <c r="C14" s="385">
        <v>6023.5099999999984</v>
      </c>
      <c r="D14" s="385">
        <v>15.814999999999998</v>
      </c>
      <c r="E14" s="382">
        <v>105.6</v>
      </c>
      <c r="F14" s="382">
        <v>3112.4089999999997</v>
      </c>
      <c r="G14" s="382">
        <v>139.50304200000002</v>
      </c>
      <c r="H14" s="383">
        <v>2.3460000000000001</v>
      </c>
      <c r="I14" s="366" t="s">
        <v>388</v>
      </c>
      <c r="J14" s="384">
        <v>0.6</v>
      </c>
      <c r="K14" s="384">
        <v>881.5</v>
      </c>
      <c r="L14" s="384">
        <v>0.4</v>
      </c>
      <c r="M14" s="368" t="s">
        <v>389</v>
      </c>
    </row>
    <row r="15" spans="1:18" s="38" customFormat="1" ht="101.5" customHeight="1" x14ac:dyDescent="0.35">
      <c r="B15" s="373" t="s">
        <v>394</v>
      </c>
      <c r="C15" s="16">
        <v>2856.402000000001</v>
      </c>
      <c r="D15" s="16">
        <v>0</v>
      </c>
      <c r="E15" s="363">
        <v>11.7</v>
      </c>
      <c r="F15" s="364">
        <v>54.813999999999993</v>
      </c>
      <c r="G15" s="365">
        <v>12.355538000000001</v>
      </c>
      <c r="H15" s="366">
        <v>3.4000000000000002E-2</v>
      </c>
      <c r="I15" s="366">
        <v>0</v>
      </c>
      <c r="J15" s="367">
        <v>0</v>
      </c>
      <c r="K15" s="367">
        <v>1.2</v>
      </c>
      <c r="L15" s="367">
        <v>1.2</v>
      </c>
      <c r="M15" s="386"/>
    </row>
    <row r="16" spans="1:18" s="38" customFormat="1" ht="101.5" customHeight="1" x14ac:dyDescent="0.35">
      <c r="B16" s="374" t="s">
        <v>395</v>
      </c>
      <c r="C16" s="16">
        <v>1551.8349999999998</v>
      </c>
      <c r="D16" s="16">
        <v>1.2E-2</v>
      </c>
      <c r="E16" s="363">
        <v>9.1</v>
      </c>
      <c r="F16" s="364">
        <v>590.71175999999991</v>
      </c>
      <c r="G16" s="365">
        <v>17.738652390895993</v>
      </c>
      <c r="H16" s="366">
        <v>0.112</v>
      </c>
      <c r="I16" s="366">
        <v>0.08</v>
      </c>
      <c r="J16" s="367" t="s">
        <v>388</v>
      </c>
      <c r="K16" s="367">
        <v>17.399999999999999</v>
      </c>
      <c r="L16" s="367">
        <v>14.2</v>
      </c>
      <c r="M16" s="368" t="s">
        <v>389</v>
      </c>
    </row>
    <row r="17" spans="2:15" s="38" customFormat="1" ht="105" customHeight="1" x14ac:dyDescent="0.35">
      <c r="B17" s="373" t="s">
        <v>616</v>
      </c>
      <c r="C17" s="16">
        <v>310.37899999999985</v>
      </c>
      <c r="D17" s="16">
        <v>0.112</v>
      </c>
      <c r="E17" s="363">
        <v>13.5</v>
      </c>
      <c r="F17" s="364">
        <v>2886.6539999999995</v>
      </c>
      <c r="G17" s="365">
        <v>29.312662999999997</v>
      </c>
      <c r="H17" s="366">
        <v>0.81399999999999995</v>
      </c>
      <c r="I17" s="366">
        <v>0.04</v>
      </c>
      <c r="J17" s="367">
        <v>0.1</v>
      </c>
      <c r="K17" s="367">
        <v>8.9</v>
      </c>
      <c r="L17" s="367">
        <v>8.9</v>
      </c>
      <c r="M17" s="387"/>
    </row>
    <row r="18" spans="2:15" s="38" customFormat="1" ht="102" customHeight="1" x14ac:dyDescent="0.35">
      <c r="B18" s="370" t="s">
        <v>617</v>
      </c>
      <c r="C18" s="388">
        <v>794.12700000000018</v>
      </c>
      <c r="D18" s="388">
        <v>0</v>
      </c>
      <c r="E18" s="389">
        <v>23.7</v>
      </c>
      <c r="F18" s="390">
        <v>3989.7079999999996</v>
      </c>
      <c r="G18" s="391">
        <v>32.689357000000001</v>
      </c>
      <c r="H18" s="366" t="s">
        <v>388</v>
      </c>
      <c r="I18" s="366" t="s">
        <v>388</v>
      </c>
      <c r="J18" s="367" t="s">
        <v>388</v>
      </c>
      <c r="K18" s="392">
        <v>14.6</v>
      </c>
      <c r="L18" s="392">
        <v>1.3</v>
      </c>
      <c r="M18" s="368" t="s">
        <v>389</v>
      </c>
    </row>
    <row r="19" spans="2:15" s="38" customFormat="1" ht="98.5" customHeight="1" x14ac:dyDescent="0.35">
      <c r="B19" s="370" t="s">
        <v>618</v>
      </c>
      <c r="C19" s="388">
        <v>453.35000000000008</v>
      </c>
      <c r="D19" s="388">
        <v>0</v>
      </c>
      <c r="E19" s="389">
        <v>7.3</v>
      </c>
      <c r="F19" s="364">
        <v>2907.6509999999998</v>
      </c>
      <c r="G19" s="391">
        <v>27.343177999999991</v>
      </c>
      <c r="H19" s="393">
        <v>5.8999999999999997E-2</v>
      </c>
      <c r="I19" s="393">
        <v>2E-3</v>
      </c>
      <c r="J19" s="367" t="s">
        <v>388</v>
      </c>
      <c r="K19" s="392">
        <v>2</v>
      </c>
      <c r="L19" s="392">
        <v>1.9</v>
      </c>
      <c r="M19" s="368" t="s">
        <v>389</v>
      </c>
    </row>
    <row r="20" spans="2:15" s="38" customFormat="1" ht="133" customHeight="1" x14ac:dyDescent="0.35">
      <c r="B20" s="370" t="s">
        <v>619</v>
      </c>
      <c r="C20" s="16">
        <v>3210.7370000000001</v>
      </c>
      <c r="D20" s="16">
        <v>8.918000000000001</v>
      </c>
      <c r="E20" s="363">
        <v>240.4</v>
      </c>
      <c r="F20" s="364">
        <v>5893.223</v>
      </c>
      <c r="G20" s="365">
        <v>259.13741300000004</v>
      </c>
      <c r="H20" s="366">
        <v>2.0619999999999998</v>
      </c>
      <c r="I20" s="366">
        <v>0.187</v>
      </c>
      <c r="J20" s="367">
        <v>3.1</v>
      </c>
      <c r="K20" s="367">
        <v>315.89999999999998</v>
      </c>
      <c r="L20" s="367">
        <v>1.8</v>
      </c>
      <c r="M20" s="368" t="s">
        <v>389</v>
      </c>
    </row>
    <row r="21" spans="2:15" s="38" customFormat="1" ht="118" customHeight="1" x14ac:dyDescent="0.35">
      <c r="B21" s="370" t="s">
        <v>620</v>
      </c>
      <c r="C21" s="16">
        <v>364.75600000000009</v>
      </c>
      <c r="D21" s="16">
        <v>0.24299999999999997</v>
      </c>
      <c r="E21" s="363">
        <v>11.3</v>
      </c>
      <c r="F21" s="364">
        <v>1039.8549999999998</v>
      </c>
      <c r="G21" s="365">
        <v>9.5139239999999994</v>
      </c>
      <c r="H21" s="366">
        <v>7.8E-2</v>
      </c>
      <c r="I21" s="366">
        <v>5.5E-2</v>
      </c>
      <c r="J21" s="367" t="s">
        <v>388</v>
      </c>
      <c r="K21" s="367">
        <v>0.1</v>
      </c>
      <c r="L21" s="367">
        <v>0</v>
      </c>
      <c r="M21" s="387"/>
    </row>
    <row r="22" spans="2:15" s="38" customFormat="1" ht="86.15" customHeight="1" x14ac:dyDescent="0.35">
      <c r="B22" s="370" t="s">
        <v>621</v>
      </c>
      <c r="C22" s="16">
        <v>20.012</v>
      </c>
      <c r="D22" s="16">
        <v>0</v>
      </c>
      <c r="E22" s="363">
        <v>0.5</v>
      </c>
      <c r="F22" s="364">
        <v>66.994000000000014</v>
      </c>
      <c r="G22" s="365">
        <v>0.66099699999999983</v>
      </c>
      <c r="H22" s="366" t="s">
        <v>388</v>
      </c>
      <c r="I22" s="366" t="s">
        <v>388</v>
      </c>
      <c r="J22" s="367" t="s">
        <v>388</v>
      </c>
      <c r="K22" s="367">
        <v>1.1000000000000001</v>
      </c>
      <c r="L22" s="367">
        <v>1</v>
      </c>
      <c r="M22" s="394"/>
    </row>
    <row r="23" spans="2:15" s="38" customFormat="1" ht="119.5" customHeight="1" x14ac:dyDescent="0.35">
      <c r="B23" s="370" t="s">
        <v>622</v>
      </c>
      <c r="C23" s="16">
        <v>266.5680000000001</v>
      </c>
      <c r="D23" s="16">
        <v>5.8960000000000008</v>
      </c>
      <c r="E23" s="363">
        <v>31.7</v>
      </c>
      <c r="F23" s="364">
        <v>363.02600000000001</v>
      </c>
      <c r="G23" s="365">
        <v>32.95683099999998</v>
      </c>
      <c r="H23" s="366" t="s">
        <v>388</v>
      </c>
      <c r="I23" s="366" t="s">
        <v>388</v>
      </c>
      <c r="J23" s="367" t="s">
        <v>388</v>
      </c>
      <c r="K23" s="367">
        <v>0.5</v>
      </c>
      <c r="L23" s="367">
        <v>0.5</v>
      </c>
      <c r="M23" s="368"/>
    </row>
    <row r="24" spans="2:15" s="38" customFormat="1" ht="64" customHeight="1" x14ac:dyDescent="0.35">
      <c r="B24" s="375" t="s">
        <v>396</v>
      </c>
      <c r="C24" s="85"/>
      <c r="D24" s="86"/>
      <c r="E24" s="87"/>
      <c r="F24" s="88"/>
      <c r="G24" s="89"/>
      <c r="H24" s="82"/>
      <c r="I24" s="82"/>
      <c r="J24" s="83"/>
      <c r="K24" s="83"/>
      <c r="L24" s="83"/>
      <c r="M24" s="84"/>
    </row>
    <row r="25" spans="2:15" s="38" customFormat="1" ht="52.5" customHeight="1" x14ac:dyDescent="0.35">
      <c r="B25" s="376" t="s">
        <v>397</v>
      </c>
      <c r="C25" s="385">
        <v>709.10399999999993</v>
      </c>
      <c r="D25" s="385">
        <v>0</v>
      </c>
      <c r="E25" s="395">
        <v>26.1</v>
      </c>
      <c r="F25" s="364">
        <v>6094.3540000000021</v>
      </c>
      <c r="G25" s="365">
        <v>90.640917999999985</v>
      </c>
      <c r="H25" s="366" t="s">
        <v>388</v>
      </c>
      <c r="I25" s="366" t="s">
        <v>388</v>
      </c>
      <c r="J25" s="367" t="s">
        <v>388</v>
      </c>
      <c r="K25" s="384">
        <v>150.4</v>
      </c>
      <c r="L25" s="384">
        <v>4.5</v>
      </c>
      <c r="M25" s="396"/>
    </row>
    <row r="26" spans="2:15" s="38" customFormat="1" ht="52" customHeight="1" x14ac:dyDescent="0.35">
      <c r="B26" s="377" t="s">
        <v>623</v>
      </c>
      <c r="C26" s="16">
        <v>6365.2039999999997</v>
      </c>
      <c r="D26" s="16">
        <v>2.9000000000000001E-2</v>
      </c>
      <c r="E26" s="363">
        <v>69.8</v>
      </c>
      <c r="F26" s="364">
        <v>15775.837000000003</v>
      </c>
      <c r="G26" s="365">
        <v>241.86843300000001</v>
      </c>
      <c r="H26" s="366">
        <v>9.6210000000000004</v>
      </c>
      <c r="I26" s="366" t="s">
        <v>388</v>
      </c>
      <c r="J26" s="367" t="s">
        <v>388</v>
      </c>
      <c r="K26" s="367">
        <v>55.4</v>
      </c>
      <c r="L26" s="367">
        <v>7.8</v>
      </c>
      <c r="M26" s="387"/>
    </row>
    <row r="27" spans="2:15" s="38" customFormat="1" ht="55" customHeight="1" x14ac:dyDescent="0.35">
      <c r="B27" s="377" t="s">
        <v>624</v>
      </c>
      <c r="C27" s="16">
        <v>728.43600000000015</v>
      </c>
      <c r="D27" s="16">
        <v>4.7</v>
      </c>
      <c r="E27" s="363">
        <v>5.6</v>
      </c>
      <c r="F27" s="364">
        <v>673.22099999999989</v>
      </c>
      <c r="G27" s="365">
        <v>39.92881899999999</v>
      </c>
      <c r="H27" s="366">
        <v>0.61099999999999999</v>
      </c>
      <c r="I27" s="366" t="s">
        <v>388</v>
      </c>
      <c r="J27" s="367" t="s">
        <v>388</v>
      </c>
      <c r="K27" s="367">
        <v>0.5</v>
      </c>
      <c r="L27" s="367">
        <v>0.5</v>
      </c>
      <c r="M27" s="387"/>
    </row>
    <row r="28" spans="2:15" s="38" customFormat="1" ht="54" customHeight="1" x14ac:dyDescent="0.35">
      <c r="B28" s="378" t="s">
        <v>625</v>
      </c>
      <c r="C28" s="16">
        <v>8606.726000000006</v>
      </c>
      <c r="D28" s="16">
        <v>48.440000000000005</v>
      </c>
      <c r="E28" s="363">
        <v>35.700000000000003</v>
      </c>
      <c r="F28" s="364">
        <v>6248.0760000000009</v>
      </c>
      <c r="G28" s="365">
        <v>156.46898599999989</v>
      </c>
      <c r="H28" s="366">
        <v>6.1079999999999997</v>
      </c>
      <c r="I28" s="366" t="s">
        <v>388</v>
      </c>
      <c r="J28" s="367" t="s">
        <v>388</v>
      </c>
      <c r="K28" s="367">
        <v>13.6</v>
      </c>
      <c r="L28" s="367">
        <v>13.6</v>
      </c>
      <c r="M28" s="387"/>
    </row>
    <row r="29" spans="2:15" s="38" customFormat="1" ht="51.65" customHeight="1" x14ac:dyDescent="0.35">
      <c r="B29" s="378" t="s">
        <v>626</v>
      </c>
      <c r="C29" s="397">
        <v>916.29400000000044</v>
      </c>
      <c r="D29" s="16">
        <v>4.9110000000000014</v>
      </c>
      <c r="E29" s="363">
        <v>70.7</v>
      </c>
      <c r="F29" s="364">
        <v>16.526999999999997</v>
      </c>
      <c r="G29" s="365">
        <v>48.614297999999998</v>
      </c>
      <c r="H29" s="366" t="s">
        <v>388</v>
      </c>
      <c r="I29" s="366" t="s">
        <v>388</v>
      </c>
      <c r="J29" s="367" t="s">
        <v>388</v>
      </c>
      <c r="K29" s="367">
        <v>4</v>
      </c>
      <c r="L29" s="367">
        <v>0.6</v>
      </c>
      <c r="M29" s="387"/>
      <c r="O29" s="53"/>
    </row>
    <row r="30" spans="2:15" s="38" customFormat="1" ht="85.5" customHeight="1" x14ac:dyDescent="0.35">
      <c r="B30" s="378" t="s">
        <v>627</v>
      </c>
      <c r="C30" s="16">
        <v>870.57499999999948</v>
      </c>
      <c r="D30" s="16">
        <v>1.3</v>
      </c>
      <c r="E30" s="389">
        <v>37.700000000000003</v>
      </c>
      <c r="F30" s="364">
        <v>405.35200000000003</v>
      </c>
      <c r="G30" s="365">
        <v>36.180814000000012</v>
      </c>
      <c r="H30" s="366" t="s">
        <v>398</v>
      </c>
      <c r="I30" s="366" t="s">
        <v>398</v>
      </c>
      <c r="J30" s="367" t="s">
        <v>388</v>
      </c>
      <c r="K30" s="392">
        <v>3.6</v>
      </c>
      <c r="L30" s="392">
        <v>3.6</v>
      </c>
      <c r="M30" s="387"/>
    </row>
    <row r="31" spans="2:15" s="38" customFormat="1" ht="73" customHeight="1" x14ac:dyDescent="0.35">
      <c r="B31" s="379" t="s">
        <v>628</v>
      </c>
      <c r="C31" s="16">
        <v>1438.3730000000005</v>
      </c>
      <c r="D31" s="16">
        <v>30.057999999999993</v>
      </c>
      <c r="E31" s="363">
        <v>46.2</v>
      </c>
      <c r="F31" s="364">
        <v>8058.4259999999995</v>
      </c>
      <c r="G31" s="365">
        <v>163.72470900000005</v>
      </c>
      <c r="H31" s="366">
        <v>7.59</v>
      </c>
      <c r="I31" s="366">
        <v>2.593</v>
      </c>
      <c r="J31" s="367" t="s">
        <v>388</v>
      </c>
      <c r="K31" s="367">
        <v>30.7</v>
      </c>
      <c r="L31" s="367">
        <v>10.7</v>
      </c>
      <c r="M31" s="387"/>
    </row>
    <row r="32" spans="2:15" s="38" customFormat="1" ht="69.650000000000006" customHeight="1" x14ac:dyDescent="0.35">
      <c r="B32" s="380" t="s">
        <v>629</v>
      </c>
      <c r="C32" s="16">
        <v>34.1</v>
      </c>
      <c r="D32" s="16">
        <v>0</v>
      </c>
      <c r="E32" s="363">
        <v>4.7</v>
      </c>
      <c r="F32" s="364">
        <v>11.404999999999999</v>
      </c>
      <c r="G32" s="365">
        <v>10.749520999999998</v>
      </c>
      <c r="H32" s="366" t="s">
        <v>398</v>
      </c>
      <c r="I32" s="366" t="s">
        <v>398</v>
      </c>
      <c r="J32" s="367" t="s">
        <v>388</v>
      </c>
      <c r="K32" s="367">
        <v>2.2999999999999998</v>
      </c>
      <c r="L32" s="367">
        <v>2.2999999999999998</v>
      </c>
      <c r="M32" s="387"/>
    </row>
    <row r="33" spans="2:14" s="38" customFormat="1" ht="85.5" customHeight="1" x14ac:dyDescent="0.35">
      <c r="B33" s="379" t="s">
        <v>630</v>
      </c>
      <c r="C33" s="16">
        <v>2904.7319999999995</v>
      </c>
      <c r="D33" s="16">
        <v>0</v>
      </c>
      <c r="E33" s="363">
        <v>153.5</v>
      </c>
      <c r="F33" s="364">
        <v>170.15000000000003</v>
      </c>
      <c r="G33" s="365">
        <v>74.608197999999987</v>
      </c>
      <c r="H33" s="366" t="s">
        <v>398</v>
      </c>
      <c r="I33" s="366" t="s">
        <v>398</v>
      </c>
      <c r="J33" s="367" t="s">
        <v>388</v>
      </c>
      <c r="K33" s="367">
        <v>13.8</v>
      </c>
      <c r="L33" s="392">
        <v>5.3</v>
      </c>
      <c r="M33" s="387"/>
    </row>
    <row r="34" spans="2:14" s="38" customFormat="1" ht="52" customHeight="1" x14ac:dyDescent="0.35">
      <c r="B34" s="379" t="s">
        <v>631</v>
      </c>
      <c r="C34" s="16">
        <v>127.60000000000002</v>
      </c>
      <c r="D34" s="16">
        <v>0</v>
      </c>
      <c r="E34" s="363">
        <v>66.900000000000006</v>
      </c>
      <c r="F34" s="364">
        <v>660.79899999999986</v>
      </c>
      <c r="G34" s="365">
        <v>28.255646000000002</v>
      </c>
      <c r="H34" s="366">
        <v>0.96199999999999997</v>
      </c>
      <c r="I34" s="366">
        <v>6.8000000000000005E-2</v>
      </c>
      <c r="J34" s="367" t="s">
        <v>388</v>
      </c>
      <c r="K34" s="367">
        <v>148.9</v>
      </c>
      <c r="L34" s="367">
        <v>70.400000000000006</v>
      </c>
      <c r="M34" s="387"/>
    </row>
    <row r="35" spans="2:14" s="38" customFormat="1" ht="69.650000000000006" customHeight="1" x14ac:dyDescent="0.35">
      <c r="B35" s="379" t="s">
        <v>632</v>
      </c>
      <c r="C35" s="16">
        <v>678.18000000000006</v>
      </c>
      <c r="D35" s="16">
        <v>0</v>
      </c>
      <c r="E35" s="363">
        <v>48.3</v>
      </c>
      <c r="F35" s="364">
        <v>3014.973</v>
      </c>
      <c r="G35" s="365">
        <v>21.606082000000008</v>
      </c>
      <c r="H35" s="366" t="s">
        <v>398</v>
      </c>
      <c r="I35" s="366" t="s">
        <v>398</v>
      </c>
      <c r="J35" s="367" t="s">
        <v>388</v>
      </c>
      <c r="K35" s="367">
        <v>28.1</v>
      </c>
      <c r="L35" s="392">
        <v>6.7</v>
      </c>
      <c r="M35" s="387"/>
    </row>
    <row r="36" spans="2:14" s="38" customFormat="1" ht="67.5" customHeight="1" x14ac:dyDescent="0.35">
      <c r="B36" s="370" t="s">
        <v>633</v>
      </c>
      <c r="C36" s="16">
        <v>221.27799999999999</v>
      </c>
      <c r="D36" s="16">
        <v>4.4000000000000004</v>
      </c>
      <c r="E36" s="363">
        <v>242</v>
      </c>
      <c r="F36" s="364">
        <v>9427.6370000000024</v>
      </c>
      <c r="G36" s="365">
        <v>61.964716000000003</v>
      </c>
      <c r="H36" s="366" t="s">
        <v>398</v>
      </c>
      <c r="I36" s="366" t="s">
        <v>398</v>
      </c>
      <c r="J36" s="367" t="s">
        <v>388</v>
      </c>
      <c r="K36" s="367">
        <v>5.4</v>
      </c>
      <c r="L36" s="392">
        <v>3.4</v>
      </c>
      <c r="M36" s="387"/>
    </row>
    <row r="37" spans="2:14" s="38" customFormat="1" ht="73" customHeight="1" x14ac:dyDescent="0.35">
      <c r="B37" s="370" t="s">
        <v>634</v>
      </c>
      <c r="C37" s="16">
        <v>53.010000000000005</v>
      </c>
      <c r="D37" s="16">
        <v>2.2999999999999998</v>
      </c>
      <c r="E37" s="363">
        <v>33.200000000000003</v>
      </c>
      <c r="F37" s="364">
        <v>206.90099999999993</v>
      </c>
      <c r="G37" s="365">
        <v>9.764524999999999</v>
      </c>
      <c r="H37" s="366">
        <v>0</v>
      </c>
      <c r="I37" s="366">
        <v>0</v>
      </c>
      <c r="J37" s="367" t="s">
        <v>388</v>
      </c>
      <c r="K37" s="367">
        <v>1.1000000000000001</v>
      </c>
      <c r="L37" s="392">
        <v>1.1000000000000001</v>
      </c>
      <c r="M37" s="387"/>
    </row>
    <row r="38" spans="2:14" s="38" customFormat="1" ht="53.5" customHeight="1" x14ac:dyDescent="0.35">
      <c r="B38" s="370" t="s">
        <v>635</v>
      </c>
      <c r="C38" s="16">
        <v>571.3950000000001</v>
      </c>
      <c r="D38" s="16">
        <v>0</v>
      </c>
      <c r="E38" s="363">
        <v>6.7</v>
      </c>
      <c r="F38" s="364">
        <v>875.07499999999993</v>
      </c>
      <c r="G38" s="365">
        <v>41.356349000000016</v>
      </c>
      <c r="H38" s="366">
        <v>6.0000000000000001E-3</v>
      </c>
      <c r="I38" s="366">
        <v>0.23799999999999999</v>
      </c>
      <c r="J38" s="367" t="s">
        <v>388</v>
      </c>
      <c r="K38" s="367">
        <v>1.3</v>
      </c>
      <c r="L38" s="392">
        <v>0</v>
      </c>
      <c r="M38" s="387"/>
    </row>
    <row r="39" spans="2:14" s="38" customFormat="1" ht="50.15" customHeight="1" x14ac:dyDescent="0.35">
      <c r="B39" s="370" t="s">
        <v>637</v>
      </c>
      <c r="C39" s="16">
        <v>68.272999999999996</v>
      </c>
      <c r="D39" s="16">
        <v>2.2000000000000002</v>
      </c>
      <c r="E39" s="363">
        <v>21.5</v>
      </c>
      <c r="F39" s="364">
        <v>3077.5370000000003</v>
      </c>
      <c r="G39" s="365">
        <v>69.114946999999987</v>
      </c>
      <c r="H39" s="366">
        <v>0.48</v>
      </c>
      <c r="I39" s="366" t="s">
        <v>388</v>
      </c>
      <c r="J39" s="367" t="s">
        <v>388</v>
      </c>
      <c r="K39" s="367">
        <v>2.4</v>
      </c>
      <c r="L39" s="392">
        <v>0.5</v>
      </c>
      <c r="M39" s="387"/>
    </row>
    <row r="40" spans="2:14" ht="15" customHeight="1" x14ac:dyDescent="0.35">
      <c r="B40" s="401" t="s">
        <v>399</v>
      </c>
      <c r="C40" s="45"/>
      <c r="D40" s="45"/>
      <c r="E40" s="46"/>
      <c r="F40" s="46"/>
      <c r="G40" s="46"/>
      <c r="H40" s="46"/>
      <c r="I40" s="46"/>
      <c r="J40" s="167"/>
      <c r="K40" s="46"/>
      <c r="L40" s="46"/>
      <c r="M40" s="41"/>
      <c r="N40" s="38"/>
    </row>
    <row r="41" spans="2:14" ht="15" customHeight="1" x14ac:dyDescent="0.35">
      <c r="B41" s="401" t="s">
        <v>400</v>
      </c>
      <c r="C41" s="45"/>
      <c r="D41" s="45"/>
      <c r="E41" s="46"/>
      <c r="F41" s="46"/>
      <c r="G41" s="46"/>
      <c r="H41" s="46"/>
      <c r="I41" s="46"/>
      <c r="J41" s="167"/>
      <c r="K41" s="46"/>
      <c r="L41" s="46"/>
      <c r="M41" s="41"/>
    </row>
    <row r="42" spans="2:14" ht="15" customHeight="1" x14ac:dyDescent="0.35">
      <c r="B42" s="401" t="s">
        <v>401</v>
      </c>
      <c r="C42" s="45"/>
      <c r="D42" s="45"/>
      <c r="E42" s="46"/>
      <c r="F42" s="46"/>
      <c r="G42" s="46"/>
      <c r="H42" s="46"/>
      <c r="I42" s="46"/>
      <c r="J42" s="167"/>
      <c r="K42" s="46"/>
      <c r="L42" s="46"/>
      <c r="M42" s="41"/>
    </row>
    <row r="43" spans="2:14" ht="15" customHeight="1" x14ac:dyDescent="0.35">
      <c r="B43" s="401" t="s">
        <v>402</v>
      </c>
      <c r="C43" s="45"/>
      <c r="D43" s="45"/>
      <c r="E43" s="46"/>
      <c r="F43" s="46"/>
      <c r="G43" s="46"/>
      <c r="H43" s="46"/>
      <c r="I43" s="46"/>
      <c r="J43" s="167"/>
      <c r="K43" s="46"/>
      <c r="L43" s="46"/>
      <c r="M43" s="41"/>
    </row>
    <row r="44" spans="2:14" ht="15" customHeight="1" x14ac:dyDescent="0.35">
      <c r="B44" s="401" t="s">
        <v>403</v>
      </c>
      <c r="C44" s="45"/>
      <c r="D44" s="45"/>
      <c r="E44" s="46"/>
      <c r="F44" s="46"/>
      <c r="G44" s="46"/>
      <c r="H44" s="46"/>
      <c r="I44" s="46"/>
      <c r="J44" s="167"/>
      <c r="K44" s="46"/>
      <c r="L44" s="46"/>
      <c r="M44" s="41"/>
    </row>
    <row r="45" spans="2:14" ht="15" customHeight="1" x14ac:dyDescent="0.35">
      <c r="B45" s="401" t="s">
        <v>638</v>
      </c>
      <c r="C45" s="45"/>
      <c r="D45" s="45"/>
      <c r="E45" s="46"/>
      <c r="F45" s="46"/>
      <c r="G45" s="46"/>
      <c r="H45" s="46"/>
      <c r="I45" s="46"/>
      <c r="J45" s="167"/>
      <c r="K45" s="46"/>
      <c r="L45" s="46"/>
      <c r="M45" s="41"/>
    </row>
    <row r="46" spans="2:14" ht="15" customHeight="1" x14ac:dyDescent="0.35">
      <c r="B46" s="401" t="s">
        <v>404</v>
      </c>
      <c r="C46" s="45"/>
      <c r="D46" s="45"/>
      <c r="E46" s="46"/>
      <c r="F46" s="46"/>
      <c r="G46" s="46"/>
      <c r="H46" s="46"/>
      <c r="I46" s="46"/>
      <c r="J46" s="167"/>
      <c r="K46" s="46"/>
      <c r="L46" s="46"/>
      <c r="M46" s="41"/>
    </row>
    <row r="47" spans="2:14" ht="15" customHeight="1" x14ac:dyDescent="0.35">
      <c r="B47" s="401" t="s">
        <v>405</v>
      </c>
      <c r="C47" s="45"/>
      <c r="D47" s="45"/>
      <c r="E47" s="46"/>
      <c r="F47" s="46"/>
      <c r="G47" s="46"/>
      <c r="H47" s="46"/>
      <c r="I47" s="46"/>
      <c r="J47" s="167"/>
      <c r="K47" s="46"/>
      <c r="L47" s="46"/>
      <c r="M47" s="41"/>
    </row>
    <row r="48" spans="2:14" ht="15" customHeight="1" x14ac:dyDescent="0.35">
      <c r="B48" s="401" t="s">
        <v>647</v>
      </c>
      <c r="C48" s="45"/>
      <c r="D48" s="45"/>
      <c r="E48" s="46"/>
      <c r="F48" s="46"/>
      <c r="G48" s="46"/>
      <c r="H48" s="46"/>
      <c r="I48" s="46"/>
      <c r="J48" s="167"/>
      <c r="K48" s="46"/>
      <c r="L48" s="46"/>
      <c r="M48" s="41"/>
    </row>
    <row r="49" spans="2:13" ht="15" customHeight="1" x14ac:dyDescent="0.35">
      <c r="B49" s="398" t="s">
        <v>406</v>
      </c>
      <c r="C49" s="45"/>
      <c r="D49" s="45"/>
      <c r="E49" s="46"/>
      <c r="F49" s="46"/>
      <c r="G49" s="46"/>
      <c r="H49" s="46"/>
      <c r="I49" s="46"/>
      <c r="J49" s="167"/>
      <c r="K49" s="46"/>
      <c r="L49" s="46"/>
      <c r="M49" s="41"/>
    </row>
    <row r="50" spans="2:13" ht="15" customHeight="1" x14ac:dyDescent="0.35">
      <c r="B50" s="401" t="s">
        <v>407</v>
      </c>
      <c r="C50" s="45"/>
      <c r="D50" s="45"/>
      <c r="E50" s="46"/>
      <c r="F50" s="46"/>
      <c r="G50" s="46"/>
      <c r="H50" s="46"/>
      <c r="I50" s="46"/>
      <c r="J50" s="167"/>
      <c r="K50" s="46"/>
      <c r="L50" s="46"/>
      <c r="M50" s="41"/>
    </row>
    <row r="51" spans="2:13" ht="15" customHeight="1" x14ac:dyDescent="0.35">
      <c r="B51" s="398" t="s">
        <v>408</v>
      </c>
      <c r="C51" s="45"/>
      <c r="D51" s="45"/>
      <c r="E51" s="46"/>
      <c r="F51" s="46"/>
      <c r="G51" s="46"/>
      <c r="H51" s="46"/>
      <c r="I51" s="46"/>
      <c r="J51" s="167"/>
      <c r="K51" s="46"/>
      <c r="L51" s="46"/>
      <c r="M51" s="41"/>
    </row>
    <row r="52" spans="2:13" ht="15" customHeight="1" x14ac:dyDescent="0.35">
      <c r="B52" s="398" t="s">
        <v>409</v>
      </c>
      <c r="C52" s="45"/>
      <c r="D52" s="45"/>
      <c r="E52" s="46"/>
      <c r="F52" s="46"/>
      <c r="G52" s="46"/>
      <c r="H52" s="46"/>
      <c r="I52" s="46"/>
      <c r="J52" s="167"/>
      <c r="K52" s="46"/>
      <c r="L52" s="46"/>
      <c r="M52" s="41"/>
    </row>
    <row r="53" spans="2:13" ht="15" customHeight="1" x14ac:dyDescent="0.35">
      <c r="B53" s="398" t="s">
        <v>410</v>
      </c>
      <c r="C53" s="45"/>
      <c r="D53" s="45"/>
      <c r="E53" s="46"/>
      <c r="F53" s="46"/>
      <c r="G53" s="46"/>
      <c r="H53" s="46"/>
      <c r="I53" s="46"/>
      <c r="J53" s="167"/>
      <c r="K53" s="46"/>
      <c r="L53" s="46"/>
      <c r="M53" s="41"/>
    </row>
    <row r="54" spans="2:13" ht="15" customHeight="1" x14ac:dyDescent="0.35">
      <c r="B54" s="398" t="s">
        <v>411</v>
      </c>
      <c r="C54" s="45"/>
      <c r="D54" s="45"/>
      <c r="E54" s="46"/>
      <c r="F54" s="46"/>
      <c r="G54" s="46"/>
      <c r="H54" s="46"/>
      <c r="I54" s="46"/>
      <c r="J54" s="167"/>
      <c r="K54" s="46"/>
      <c r="L54" s="46"/>
      <c r="M54" s="41"/>
    </row>
    <row r="55" spans="2:13" ht="15" customHeight="1" x14ac:dyDescent="0.35">
      <c r="B55" s="398" t="s">
        <v>412</v>
      </c>
      <c r="C55" s="45"/>
      <c r="D55" s="45"/>
      <c r="E55" s="46"/>
      <c r="F55" s="46"/>
      <c r="G55" s="46"/>
      <c r="H55" s="46"/>
      <c r="I55" s="46"/>
      <c r="J55" s="167"/>
      <c r="K55" s="46"/>
      <c r="L55" s="46"/>
      <c r="M55" s="41"/>
    </row>
    <row r="56" spans="2:13" ht="15" customHeight="1" x14ac:dyDescent="0.35">
      <c r="B56" s="398" t="s">
        <v>413</v>
      </c>
      <c r="C56" s="45"/>
      <c r="D56" s="45"/>
      <c r="E56" s="46"/>
      <c r="F56" s="46"/>
      <c r="G56" s="46"/>
      <c r="H56" s="46"/>
      <c r="I56" s="46"/>
      <c r="J56" s="167"/>
      <c r="K56" s="46"/>
      <c r="L56" s="46"/>
      <c r="M56" s="41"/>
    </row>
    <row r="57" spans="2:13" ht="15" customHeight="1" x14ac:dyDescent="0.35">
      <c r="B57" s="398" t="s">
        <v>414</v>
      </c>
      <c r="C57" s="45"/>
      <c r="D57" s="45"/>
      <c r="E57" s="46"/>
      <c r="F57" s="46"/>
      <c r="G57" s="46"/>
      <c r="H57" s="46"/>
      <c r="I57" s="46"/>
      <c r="J57" s="167"/>
      <c r="K57" s="46"/>
      <c r="L57" s="46"/>
      <c r="M57" s="41"/>
    </row>
    <row r="58" spans="2:13" ht="15" customHeight="1" x14ac:dyDescent="0.35">
      <c r="B58" s="402" t="s">
        <v>415</v>
      </c>
      <c r="C58" s="45"/>
      <c r="D58" s="45"/>
      <c r="E58" s="46"/>
      <c r="F58" s="46"/>
      <c r="G58" s="46"/>
      <c r="H58" s="46"/>
      <c r="I58" s="46"/>
      <c r="J58" s="167"/>
      <c r="K58" s="46"/>
      <c r="L58" s="46"/>
      <c r="M58" s="41"/>
    </row>
    <row r="59" spans="2:13" ht="15" customHeight="1" x14ac:dyDescent="0.35">
      <c r="B59" s="44"/>
      <c r="C59" s="45"/>
      <c r="D59" s="45"/>
      <c r="E59" s="46"/>
      <c r="F59" s="46"/>
      <c r="G59" s="46"/>
      <c r="H59" s="46"/>
      <c r="I59" s="46"/>
      <c r="J59" s="167"/>
      <c r="K59" s="46"/>
      <c r="L59" s="46"/>
      <c r="M59" s="41"/>
    </row>
    <row r="60" spans="2:13" ht="15" customHeight="1" x14ac:dyDescent="0.35">
      <c r="B60" s="399" t="s">
        <v>416</v>
      </c>
      <c r="C60" s="39"/>
      <c r="D60" s="39"/>
    </row>
    <row r="61" spans="2:13" ht="15" customHeight="1" x14ac:dyDescent="0.35">
      <c r="B61" s="399" t="s">
        <v>417</v>
      </c>
    </row>
    <row r="62" spans="2:13" ht="15" customHeight="1" x14ac:dyDescent="0.35">
      <c r="B62" s="399" t="s">
        <v>418</v>
      </c>
    </row>
    <row r="63" spans="2:13" ht="15" customHeight="1" x14ac:dyDescent="0.35">
      <c r="B63" s="399" t="s">
        <v>639</v>
      </c>
    </row>
    <row r="64" spans="2:13" ht="15" customHeight="1" x14ac:dyDescent="0.35">
      <c r="B64" s="399" t="s">
        <v>419</v>
      </c>
    </row>
    <row r="65" spans="1:14" ht="15" customHeight="1" x14ac:dyDescent="0.35">
      <c r="B65" s="400" t="s">
        <v>420</v>
      </c>
    </row>
    <row r="66" spans="1:14" s="49" customFormat="1" ht="15" customHeight="1" x14ac:dyDescent="0.35">
      <c r="A66" s="48"/>
      <c r="B66" s="399" t="s">
        <v>421</v>
      </c>
      <c r="C66" s="38"/>
      <c r="D66" s="38"/>
      <c r="E66" s="38"/>
      <c r="F66" s="38"/>
      <c r="G66" s="39"/>
      <c r="H66" s="47"/>
      <c r="I66" s="47"/>
      <c r="J66" s="43"/>
      <c r="K66" s="43"/>
      <c r="L66" s="43"/>
      <c r="M66" s="47"/>
      <c r="N66" s="37"/>
    </row>
    <row r="67" spans="1:14" s="49" customFormat="1" ht="15" customHeight="1" x14ac:dyDescent="0.35">
      <c r="A67" s="48"/>
      <c r="B67" s="399" t="s">
        <v>422</v>
      </c>
      <c r="C67" s="38"/>
      <c r="D67" s="38"/>
      <c r="E67" s="38"/>
      <c r="F67" s="38"/>
      <c r="G67" s="39"/>
      <c r="H67" s="47"/>
      <c r="I67" s="47"/>
      <c r="J67" s="43"/>
      <c r="K67" s="43"/>
      <c r="L67" s="43"/>
      <c r="M67" s="47"/>
      <c r="N67" s="37"/>
    </row>
    <row r="68" spans="1:14" s="49" customFormat="1" ht="15" customHeight="1" x14ac:dyDescent="0.35">
      <c r="A68" s="48"/>
      <c r="B68" s="399" t="s">
        <v>423</v>
      </c>
      <c r="C68" s="38"/>
      <c r="D68" s="38"/>
      <c r="E68" s="38"/>
      <c r="F68" s="38"/>
      <c r="G68" s="39"/>
      <c r="H68" s="47"/>
      <c r="I68" s="47"/>
      <c r="J68" s="43"/>
      <c r="K68" s="43"/>
      <c r="L68" s="43"/>
      <c r="M68" s="47"/>
      <c r="N68" s="37"/>
    </row>
    <row r="69" spans="1:14" s="49" customFormat="1" ht="15" customHeight="1" x14ac:dyDescent="0.35">
      <c r="A69" s="48"/>
      <c r="B69" s="401" t="s">
        <v>640</v>
      </c>
      <c r="C69" s="38"/>
      <c r="D69" s="38"/>
      <c r="E69" s="38"/>
      <c r="F69" s="38"/>
      <c r="G69" s="39"/>
      <c r="H69" s="47"/>
      <c r="I69" s="47"/>
      <c r="J69" s="43"/>
      <c r="K69" s="43"/>
      <c r="L69" s="43"/>
      <c r="M69" s="47"/>
    </row>
    <row r="70" spans="1:14" s="49" customFormat="1" ht="15" customHeight="1" x14ac:dyDescent="0.35">
      <c r="A70" s="48"/>
      <c r="B70" s="401" t="s">
        <v>641</v>
      </c>
      <c r="C70" s="38"/>
      <c r="D70" s="38"/>
      <c r="E70" s="38"/>
      <c r="F70" s="38"/>
      <c r="G70" s="39"/>
      <c r="H70" s="47"/>
      <c r="I70" s="47"/>
      <c r="J70" s="43"/>
      <c r="K70" s="43"/>
      <c r="L70" s="43"/>
      <c r="M70" s="47"/>
    </row>
    <row r="71" spans="1:14" s="49" customFormat="1" ht="15" customHeight="1" x14ac:dyDescent="0.35">
      <c r="A71" s="48"/>
      <c r="B71" s="401" t="s">
        <v>642</v>
      </c>
      <c r="C71" s="38"/>
      <c r="D71" s="38"/>
      <c r="E71" s="38"/>
      <c r="F71" s="38"/>
      <c r="G71" s="39"/>
      <c r="H71" s="47"/>
      <c r="I71" s="47"/>
      <c r="J71" s="43"/>
      <c r="K71" s="43"/>
      <c r="L71" s="43"/>
      <c r="M71" s="47"/>
    </row>
    <row r="72" spans="1:14" s="49" customFormat="1" ht="15" customHeight="1" x14ac:dyDescent="0.35">
      <c r="A72" s="48"/>
      <c r="B72" s="401" t="s">
        <v>643</v>
      </c>
      <c r="C72" s="38"/>
      <c r="D72" s="38"/>
      <c r="E72" s="38"/>
      <c r="F72" s="38"/>
      <c r="G72" s="39"/>
      <c r="H72" s="47"/>
      <c r="I72" s="47"/>
      <c r="J72" s="43"/>
      <c r="K72" s="43"/>
      <c r="L72" s="43"/>
      <c r="M72" s="47"/>
    </row>
    <row r="73" spans="1:14" s="49" customFormat="1" ht="15" customHeight="1" x14ac:dyDescent="0.35">
      <c r="A73" s="48"/>
      <c r="B73" s="401" t="s">
        <v>644</v>
      </c>
      <c r="C73" s="38"/>
      <c r="D73" s="38"/>
      <c r="E73" s="38"/>
      <c r="F73" s="38"/>
      <c r="G73" s="39"/>
      <c r="H73" s="47"/>
      <c r="I73" s="47"/>
      <c r="J73" s="43"/>
      <c r="K73" s="43"/>
      <c r="L73" s="43"/>
      <c r="M73" s="47"/>
    </row>
    <row r="74" spans="1:14" s="49" customFormat="1" ht="15" customHeight="1" x14ac:dyDescent="0.35">
      <c r="A74" s="48"/>
      <c r="B74" s="401" t="s">
        <v>645</v>
      </c>
      <c r="C74" s="38"/>
      <c r="D74" s="38"/>
      <c r="E74" s="38"/>
      <c r="F74" s="38"/>
      <c r="G74" s="39"/>
      <c r="H74" s="47"/>
      <c r="I74" s="47"/>
      <c r="J74" s="43"/>
      <c r="K74" s="43"/>
      <c r="L74" s="43"/>
      <c r="M74" s="47"/>
    </row>
    <row r="75" spans="1:14" s="49" customFormat="1" ht="15" customHeight="1" x14ac:dyDescent="0.35">
      <c r="A75" s="48"/>
      <c r="B75" s="401" t="s">
        <v>646</v>
      </c>
      <c r="C75" s="38"/>
      <c r="D75" s="38"/>
      <c r="E75" s="38"/>
      <c r="F75" s="38"/>
      <c r="G75" s="39"/>
      <c r="H75" s="47"/>
      <c r="I75" s="47"/>
      <c r="J75" s="43"/>
      <c r="K75" s="43"/>
      <c r="L75" s="43"/>
      <c r="M75" s="47"/>
    </row>
    <row r="76" spans="1:14" s="49" customFormat="1" x14ac:dyDescent="0.35">
      <c r="A76" s="48"/>
      <c r="B76" s="53"/>
      <c r="C76" s="38"/>
      <c r="D76" s="38"/>
      <c r="E76" s="38"/>
      <c r="F76" s="38"/>
      <c r="G76" s="39"/>
      <c r="H76" s="47"/>
      <c r="I76" s="47"/>
      <c r="J76" s="43"/>
      <c r="K76" s="43"/>
      <c r="L76" s="43"/>
      <c r="M76" s="47"/>
    </row>
    <row r="77" spans="1:14" s="49" customFormat="1" x14ac:dyDescent="0.35">
      <c r="A77" s="48"/>
      <c r="B77" s="53"/>
      <c r="C77" s="38"/>
      <c r="D77" s="38"/>
      <c r="E77" s="38"/>
      <c r="F77" s="38"/>
      <c r="G77" s="39"/>
      <c r="H77" s="47"/>
      <c r="I77" s="47"/>
      <c r="J77" s="43"/>
      <c r="K77" s="43"/>
      <c r="L77" s="43"/>
      <c r="M77" s="47"/>
    </row>
    <row r="78" spans="1:14" x14ac:dyDescent="0.35">
      <c r="B78" s="53"/>
      <c r="N78" s="49"/>
    </row>
    <row r="79" spans="1:14" x14ac:dyDescent="0.35">
      <c r="N79" s="49"/>
    </row>
  </sheetData>
  <sheetProtection algorithmName="SHA-512" hashValue="SelvYkE7BTk4jdPf64/rTvu8PlYd85HiD9Vyugq5iGk1Gnws6bt4DIxL+VMwnung9AEqjq9E0xaEc49KUAxtfQ==" saltValue="xIjEGpaO+0caYOqVuSEACA==" spinCount="100000" sheet="1" objects="1" scenarios="1"/>
  <mergeCells count="12">
    <mergeCell ref="L5:L6"/>
    <mergeCell ref="M5:M6"/>
    <mergeCell ref="L1:M1"/>
    <mergeCell ref="B5:B6"/>
    <mergeCell ref="C5:C6"/>
    <mergeCell ref="D5:D6"/>
    <mergeCell ref="E5:E6"/>
    <mergeCell ref="F5:G5"/>
    <mergeCell ref="H5:H6"/>
    <mergeCell ref="I5:I6"/>
    <mergeCell ref="J5:J6"/>
    <mergeCell ref="K5:K6"/>
  </mergeCells>
  <phoneticPr fontId="4"/>
  <hyperlinks>
    <hyperlink ref="L1" location="'Contents 目次'!A1" display="'Contents 目次'!A1" xr:uid="{DB1361F6-DD4B-413F-A170-1E822A690922}"/>
    <hyperlink ref="M8" location="'PRTR Substances by BusPRTR'!A1" display="●" xr:uid="{6C5E9DE3-2594-4EB3-937C-76CF9B95B73B}"/>
    <hyperlink ref="M9" location="'PRTR Substances by BusPRTR'!A1" display="●" xr:uid="{2C8B8A15-154D-4787-9437-8FC8CB187F58}"/>
    <hyperlink ref="M10" location="'PRTR Substances by BusPRTR'!A1" display="●" xr:uid="{2B89BA73-0824-413C-971C-6F2BFE1CDD1F}"/>
    <hyperlink ref="M11" location="'PRTR Substances by BusPRTR'!A1" display="●" xr:uid="{39AC925C-41BB-46AA-B00B-050524864D63}"/>
    <hyperlink ref="M13" location="'PRTR Substances by BusPRTR'!A1" display="●" xr:uid="{5B1AA815-7FED-405B-BF78-8BD2F88A30B0}"/>
    <hyperlink ref="M14" location="'PRTR Substances by BusPRTR'!A1" display="●" xr:uid="{5C83A897-7AA1-4C03-96F4-A023F1600A26}"/>
    <hyperlink ref="M16" location="'PRTR Substances by BusPRTR'!A1" display="●" xr:uid="{C581090B-E5F9-400A-86D2-18240B00081E}"/>
    <hyperlink ref="M18" location="'PRTR Substances by BusPRTR'!A1" display="●" xr:uid="{1A49411D-1A94-4683-95C5-9248B5FF194E}"/>
    <hyperlink ref="M19" location="'PRTR Substances by BusPRTR'!A1" display="●" xr:uid="{F5A97294-3637-4E97-889F-0CFF503614B0}"/>
    <hyperlink ref="M20" location="'PRTR Substances by BusPRTR'!A1" display="●" xr:uid="{6034C029-5DD2-48F5-9F89-080EED2E68FE}"/>
  </hyperlinks>
  <pageMargins left="0.51181102362204722" right="0.51181102362204722" top="0.74803149606299213" bottom="0.74803149606299213" header="0.31496062992125984" footer="0.31496062992125984"/>
  <pageSetup paperSize="8" scale="2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D735-CFCB-485E-ACD2-73873D292B1C}">
  <sheetPr>
    <tabColor rgb="FF008080"/>
    <pageSetUpPr fitToPage="1"/>
  </sheetPr>
  <dimension ref="B1:N71"/>
  <sheetViews>
    <sheetView showGridLines="0" view="pageBreakPreview" zoomScaleNormal="75" zoomScaleSheetLayoutView="100" workbookViewId="0">
      <pane xSplit="1" ySplit="3" topLeftCell="B4" activePane="bottomRight" state="frozen"/>
      <selection pane="topRight" activeCell="B1" sqref="B1"/>
      <selection pane="bottomLeft" activeCell="A4" sqref="A4"/>
      <selection pane="bottomRight"/>
    </sheetView>
  </sheetViews>
  <sheetFormatPr defaultColWidth="8.78515625" defaultRowHeight="15" x14ac:dyDescent="0.35"/>
  <cols>
    <col min="1" max="1" width="2.78515625" style="50" customWidth="1"/>
    <col min="2" max="2" width="18.640625" style="50" customWidth="1"/>
    <col min="3" max="3" width="29.2109375" style="50" customWidth="1"/>
    <col min="4" max="11" width="13.85546875" style="50" customWidth="1"/>
    <col min="12" max="12" width="8.42578125" customWidth="1"/>
    <col min="13" max="16384" width="8.78515625" style="50"/>
  </cols>
  <sheetData>
    <row r="1" spans="2:14" s="2" customFormat="1" ht="28.5" customHeight="1" x14ac:dyDescent="0.35">
      <c r="B1" s="751" t="s">
        <v>424</v>
      </c>
      <c r="E1" s="3"/>
      <c r="F1" s="4"/>
      <c r="G1" s="4"/>
      <c r="J1" s="4"/>
      <c r="K1" s="120" t="s">
        <v>115</v>
      </c>
      <c r="L1"/>
    </row>
    <row r="2" spans="2:14" s="2" customFormat="1" ht="29.5" customHeight="1" x14ac:dyDescent="0.35">
      <c r="B2" s="108" t="s">
        <v>425</v>
      </c>
      <c r="D2" s="1"/>
      <c r="F2" s="3"/>
      <c r="G2" s="4"/>
      <c r="H2" s="5"/>
      <c r="J2" s="5"/>
      <c r="K2" s="5" t="s">
        <v>373</v>
      </c>
      <c r="L2"/>
    </row>
    <row r="3" spans="2:14" s="37" customFormat="1" ht="29.5" customHeight="1" x14ac:dyDescent="0.35">
      <c r="C3" s="42"/>
      <c r="D3" s="38"/>
      <c r="E3" s="38"/>
      <c r="F3" s="38"/>
      <c r="G3" s="38"/>
      <c r="H3" s="39"/>
      <c r="I3" s="40"/>
      <c r="J3" s="40"/>
      <c r="K3" s="107" t="s">
        <v>426</v>
      </c>
      <c r="L3"/>
      <c r="M3" s="41"/>
      <c r="N3" s="38"/>
    </row>
    <row r="4" spans="2:14" s="54" customFormat="1" ht="20.149999999999999" customHeight="1" x14ac:dyDescent="0.35">
      <c r="B4" s="51" t="s">
        <v>427</v>
      </c>
      <c r="C4" s="56"/>
      <c r="D4" s="56"/>
      <c r="L4"/>
    </row>
    <row r="5" spans="2:14" s="54" customFormat="1" ht="20.149999999999999" customHeight="1" x14ac:dyDescent="0.35">
      <c r="B5" s="703" t="s">
        <v>428</v>
      </c>
      <c r="C5" s="697" t="s">
        <v>429</v>
      </c>
      <c r="D5" s="697" t="s">
        <v>256</v>
      </c>
      <c r="E5" s="697" t="s">
        <v>430</v>
      </c>
      <c r="F5" s="697" t="s">
        <v>431</v>
      </c>
      <c r="G5" s="697"/>
      <c r="H5" s="697"/>
      <c r="I5" s="697"/>
      <c r="J5" s="697" t="s">
        <v>432</v>
      </c>
      <c r="K5" s="700"/>
      <c r="L5"/>
    </row>
    <row r="6" spans="2:14" s="54" customFormat="1" ht="20.149999999999999" customHeight="1" x14ac:dyDescent="0.35">
      <c r="B6" s="704"/>
      <c r="C6" s="701"/>
      <c r="D6" s="701"/>
      <c r="E6" s="698"/>
      <c r="F6" s="701" t="s">
        <v>433</v>
      </c>
      <c r="G6" s="701" t="s">
        <v>434</v>
      </c>
      <c r="H6" s="701" t="s">
        <v>435</v>
      </c>
      <c r="I6" s="701" t="s">
        <v>436</v>
      </c>
      <c r="J6" s="701" t="s">
        <v>437</v>
      </c>
      <c r="K6" s="706" t="s">
        <v>438</v>
      </c>
      <c r="L6"/>
    </row>
    <row r="7" spans="2:14" s="54" customFormat="1" ht="63.75" customHeight="1" x14ac:dyDescent="0.35">
      <c r="B7" s="705"/>
      <c r="C7" s="702"/>
      <c r="D7" s="702"/>
      <c r="E7" s="699"/>
      <c r="F7" s="699"/>
      <c r="G7" s="702"/>
      <c r="H7" s="699"/>
      <c r="I7" s="699"/>
      <c r="J7" s="702"/>
      <c r="K7" s="707"/>
      <c r="L7"/>
    </row>
    <row r="8" spans="2:14" s="54" customFormat="1" ht="20.149999999999999" customHeight="1" x14ac:dyDescent="0.35">
      <c r="B8" s="62">
        <v>71</v>
      </c>
      <c r="C8" s="62" t="s">
        <v>439</v>
      </c>
      <c r="D8" s="62" t="s">
        <v>440</v>
      </c>
      <c r="E8" s="417">
        <v>2053.5</v>
      </c>
      <c r="F8" s="417">
        <v>0</v>
      </c>
      <c r="G8" s="417">
        <v>0</v>
      </c>
      <c r="H8" s="417">
        <v>0</v>
      </c>
      <c r="I8" s="417">
        <v>0</v>
      </c>
      <c r="J8" s="417">
        <v>0</v>
      </c>
      <c r="K8" s="417">
        <v>0</v>
      </c>
      <c r="L8"/>
    </row>
    <row r="9" spans="2:14" s="54" customFormat="1" ht="20.149999999999999" customHeight="1" x14ac:dyDescent="0.35">
      <c r="B9" s="62">
        <v>309</v>
      </c>
      <c r="C9" s="62" t="s">
        <v>441</v>
      </c>
      <c r="D9" s="62" t="s">
        <v>440</v>
      </c>
      <c r="E9" s="417">
        <v>1332</v>
      </c>
      <c r="F9" s="417">
        <v>0</v>
      </c>
      <c r="G9" s="417">
        <v>0</v>
      </c>
      <c r="H9" s="417">
        <v>0</v>
      </c>
      <c r="I9" s="417">
        <v>0</v>
      </c>
      <c r="J9" s="417">
        <v>0</v>
      </c>
      <c r="K9" s="417">
        <v>799.19999999999993</v>
      </c>
      <c r="L9"/>
    </row>
    <row r="10" spans="2:14" s="54" customFormat="1" ht="17.5" customHeight="1" x14ac:dyDescent="0.35">
      <c r="L10"/>
    </row>
    <row r="11" spans="2:14" s="54" customFormat="1" ht="20.149999999999999" customHeight="1" x14ac:dyDescent="0.35">
      <c r="B11" s="411" t="s">
        <v>648</v>
      </c>
      <c r="L11"/>
    </row>
    <row r="12" spans="2:14" s="54" customFormat="1" ht="20.149999999999999" customHeight="1" x14ac:dyDescent="0.35">
      <c r="B12" s="703" t="s">
        <v>428</v>
      </c>
      <c r="C12" s="697" t="s">
        <v>429</v>
      </c>
      <c r="D12" s="697" t="s">
        <v>256</v>
      </c>
      <c r="E12" s="697" t="s">
        <v>430</v>
      </c>
      <c r="F12" s="697" t="s">
        <v>431</v>
      </c>
      <c r="G12" s="697"/>
      <c r="H12" s="697"/>
      <c r="I12" s="697"/>
      <c r="J12" s="697" t="s">
        <v>432</v>
      </c>
      <c r="K12" s="700"/>
      <c r="L12"/>
    </row>
    <row r="13" spans="2:14" s="54" customFormat="1" ht="20.149999999999999" customHeight="1" x14ac:dyDescent="0.35">
      <c r="B13" s="704"/>
      <c r="C13" s="701"/>
      <c r="D13" s="701"/>
      <c r="E13" s="698"/>
      <c r="F13" s="701" t="s">
        <v>433</v>
      </c>
      <c r="G13" s="701" t="s">
        <v>434</v>
      </c>
      <c r="H13" s="701" t="s">
        <v>435</v>
      </c>
      <c r="I13" s="701" t="s">
        <v>436</v>
      </c>
      <c r="J13" s="701" t="s">
        <v>437</v>
      </c>
      <c r="K13" s="708" t="s">
        <v>438</v>
      </c>
      <c r="L13"/>
    </row>
    <row r="14" spans="2:14" s="54" customFormat="1" ht="64.5" customHeight="1" x14ac:dyDescent="0.35">
      <c r="B14" s="705"/>
      <c r="C14" s="702"/>
      <c r="D14" s="702"/>
      <c r="E14" s="699"/>
      <c r="F14" s="699"/>
      <c r="G14" s="702"/>
      <c r="H14" s="699"/>
      <c r="I14" s="699"/>
      <c r="J14" s="702"/>
      <c r="K14" s="709"/>
      <c r="L14"/>
    </row>
    <row r="15" spans="2:14" s="54" customFormat="1" ht="20.149999999999999" customHeight="1" x14ac:dyDescent="0.35">
      <c r="B15" s="55">
        <v>300</v>
      </c>
      <c r="C15" s="127" t="s">
        <v>442</v>
      </c>
      <c r="D15" s="55" t="s">
        <v>443</v>
      </c>
      <c r="E15" s="421">
        <v>46764</v>
      </c>
      <c r="F15" s="421">
        <v>16.610999999999997</v>
      </c>
      <c r="G15" s="417">
        <v>0</v>
      </c>
      <c r="H15" s="417">
        <v>0</v>
      </c>
      <c r="I15" s="417">
        <v>0</v>
      </c>
      <c r="J15" s="417">
        <v>0</v>
      </c>
      <c r="K15" s="422">
        <v>23.376000000000012</v>
      </c>
      <c r="L15"/>
    </row>
    <row r="16" spans="2:14" s="54" customFormat="1" ht="40.5" customHeight="1" x14ac:dyDescent="0.35">
      <c r="B16" s="55">
        <v>412</v>
      </c>
      <c r="C16" s="127" t="s">
        <v>444</v>
      </c>
      <c r="D16" s="55" t="s">
        <v>443</v>
      </c>
      <c r="E16" s="421">
        <v>133238</v>
      </c>
      <c r="F16" s="417">
        <v>0</v>
      </c>
      <c r="G16" s="417">
        <v>0</v>
      </c>
      <c r="H16" s="417">
        <v>0</v>
      </c>
      <c r="I16" s="417">
        <v>0</v>
      </c>
      <c r="J16" s="417">
        <v>0</v>
      </c>
      <c r="K16" s="422">
        <v>2519.8469999999998</v>
      </c>
      <c r="L16"/>
    </row>
    <row r="17" spans="2:12" s="54" customFormat="1" ht="63" customHeight="1" x14ac:dyDescent="0.35">
      <c r="B17" s="412">
        <v>594</v>
      </c>
      <c r="C17" s="128" t="s">
        <v>445</v>
      </c>
      <c r="D17" s="111" t="s">
        <v>443</v>
      </c>
      <c r="E17" s="426">
        <v>1020.5999999999999</v>
      </c>
      <c r="F17" s="417">
        <v>0</v>
      </c>
      <c r="G17" s="417">
        <v>0</v>
      </c>
      <c r="H17" s="417">
        <v>0</v>
      </c>
      <c r="I17" s="417">
        <v>0</v>
      </c>
      <c r="J17" s="417">
        <v>0</v>
      </c>
      <c r="K17" s="427">
        <v>2.2749999999999999</v>
      </c>
      <c r="L17"/>
    </row>
    <row r="18" spans="2:12" s="54" customFormat="1" ht="51" customHeight="1" x14ac:dyDescent="0.35">
      <c r="B18" s="413">
        <v>627</v>
      </c>
      <c r="C18" s="414" t="s">
        <v>446</v>
      </c>
      <c r="D18" s="415" t="s">
        <v>443</v>
      </c>
      <c r="E18" s="428">
        <v>3344.9519999999998</v>
      </c>
      <c r="F18" s="417">
        <v>0</v>
      </c>
      <c r="G18" s="417">
        <v>0</v>
      </c>
      <c r="H18" s="417">
        <v>0</v>
      </c>
      <c r="I18" s="417">
        <v>0</v>
      </c>
      <c r="J18" s="417">
        <v>0</v>
      </c>
      <c r="K18" s="429">
        <v>6.9180000000000001</v>
      </c>
      <c r="L18"/>
    </row>
    <row r="19" spans="2:12" s="54" customFormat="1" ht="17.5" customHeight="1" x14ac:dyDescent="0.35">
      <c r="L19"/>
    </row>
    <row r="20" spans="2:12" s="54" customFormat="1" ht="20.149999999999999" customHeight="1" x14ac:dyDescent="0.35">
      <c r="B20" s="51" t="s">
        <v>447</v>
      </c>
      <c r="L20"/>
    </row>
    <row r="21" spans="2:12" s="54" customFormat="1" ht="20.149999999999999" customHeight="1" x14ac:dyDescent="0.35">
      <c r="B21" s="703" t="s">
        <v>428</v>
      </c>
      <c r="C21" s="697" t="s">
        <v>429</v>
      </c>
      <c r="D21" s="697" t="s">
        <v>256</v>
      </c>
      <c r="E21" s="697" t="s">
        <v>430</v>
      </c>
      <c r="F21" s="697" t="s">
        <v>431</v>
      </c>
      <c r="G21" s="697"/>
      <c r="H21" s="697"/>
      <c r="I21" s="697"/>
      <c r="J21" s="697" t="s">
        <v>432</v>
      </c>
      <c r="K21" s="700"/>
      <c r="L21"/>
    </row>
    <row r="22" spans="2:12" s="54" customFormat="1" ht="20.149999999999999" customHeight="1" x14ac:dyDescent="0.35">
      <c r="B22" s="704"/>
      <c r="C22" s="701"/>
      <c r="D22" s="701"/>
      <c r="E22" s="698"/>
      <c r="F22" s="701" t="s">
        <v>433</v>
      </c>
      <c r="G22" s="701" t="s">
        <v>434</v>
      </c>
      <c r="H22" s="701" t="s">
        <v>435</v>
      </c>
      <c r="I22" s="701" t="s">
        <v>436</v>
      </c>
      <c r="J22" s="701" t="s">
        <v>437</v>
      </c>
      <c r="K22" s="708" t="s">
        <v>438</v>
      </c>
      <c r="L22"/>
    </row>
    <row r="23" spans="2:12" s="54" customFormat="1" ht="68.25" customHeight="1" x14ac:dyDescent="0.35">
      <c r="B23" s="705"/>
      <c r="C23" s="702"/>
      <c r="D23" s="702"/>
      <c r="E23" s="699"/>
      <c r="F23" s="699"/>
      <c r="G23" s="702"/>
      <c r="H23" s="699"/>
      <c r="I23" s="699"/>
      <c r="J23" s="702"/>
      <c r="K23" s="709"/>
      <c r="L23"/>
    </row>
    <row r="24" spans="2:12" s="54" customFormat="1" ht="37.5" customHeight="1" x14ac:dyDescent="0.35">
      <c r="B24" s="64">
        <v>232</v>
      </c>
      <c r="C24" s="129" t="s">
        <v>448</v>
      </c>
      <c r="D24" s="62" t="s">
        <v>440</v>
      </c>
      <c r="E24" s="423">
        <v>9150.44</v>
      </c>
      <c r="F24" s="424">
        <v>287.31</v>
      </c>
      <c r="G24" s="417">
        <v>0</v>
      </c>
      <c r="H24" s="417">
        <v>0</v>
      </c>
      <c r="I24" s="417">
        <v>0</v>
      </c>
      <c r="J24" s="417">
        <v>0</v>
      </c>
      <c r="K24" s="423">
        <v>8863.1299999999992</v>
      </c>
      <c r="L24"/>
    </row>
    <row r="25" spans="2:12" s="54" customFormat="1" ht="30.75" customHeight="1" x14ac:dyDescent="0.35">
      <c r="B25" s="65">
        <v>674</v>
      </c>
      <c r="C25" s="130" t="s">
        <v>449</v>
      </c>
      <c r="D25" s="62" t="s">
        <v>440</v>
      </c>
      <c r="E25" s="425">
        <v>92721.245999999999</v>
      </c>
      <c r="F25" s="417">
        <v>44155.23</v>
      </c>
      <c r="G25" s="417">
        <v>0</v>
      </c>
      <c r="H25" s="417">
        <v>0</v>
      </c>
      <c r="I25" s="417">
        <v>0</v>
      </c>
      <c r="J25" s="417">
        <v>0</v>
      </c>
      <c r="K25" s="417">
        <v>28427.182999999997</v>
      </c>
      <c r="L25"/>
    </row>
    <row r="26" spans="2:12" s="54" customFormat="1" ht="17.5" customHeight="1" x14ac:dyDescent="0.35">
      <c r="L26"/>
    </row>
    <row r="27" spans="2:12" s="54" customFormat="1" ht="20.149999999999999" customHeight="1" x14ac:dyDescent="0.35">
      <c r="B27" s="51" t="s">
        <v>450</v>
      </c>
      <c r="L27"/>
    </row>
    <row r="28" spans="2:12" s="54" customFormat="1" ht="20.149999999999999" customHeight="1" x14ac:dyDescent="0.35">
      <c r="B28" s="703" t="s">
        <v>428</v>
      </c>
      <c r="C28" s="697" t="s">
        <v>429</v>
      </c>
      <c r="D28" s="697" t="s">
        <v>256</v>
      </c>
      <c r="E28" s="697" t="s">
        <v>430</v>
      </c>
      <c r="F28" s="697" t="s">
        <v>431</v>
      </c>
      <c r="G28" s="697"/>
      <c r="H28" s="697"/>
      <c r="I28" s="697"/>
      <c r="J28" s="697" t="s">
        <v>432</v>
      </c>
      <c r="K28" s="700"/>
      <c r="L28"/>
    </row>
    <row r="29" spans="2:12" s="54" customFormat="1" ht="20.149999999999999" customHeight="1" x14ac:dyDescent="0.35">
      <c r="B29" s="704"/>
      <c r="C29" s="701"/>
      <c r="D29" s="701"/>
      <c r="E29" s="698"/>
      <c r="F29" s="701" t="s">
        <v>433</v>
      </c>
      <c r="G29" s="701" t="s">
        <v>434</v>
      </c>
      <c r="H29" s="701" t="s">
        <v>435</v>
      </c>
      <c r="I29" s="701" t="s">
        <v>436</v>
      </c>
      <c r="J29" s="701" t="s">
        <v>437</v>
      </c>
      <c r="K29" s="708" t="s">
        <v>438</v>
      </c>
      <c r="L29"/>
    </row>
    <row r="30" spans="2:12" s="54" customFormat="1" ht="69" customHeight="1" x14ac:dyDescent="0.35">
      <c r="B30" s="705"/>
      <c r="C30" s="702"/>
      <c r="D30" s="702"/>
      <c r="E30" s="699"/>
      <c r="F30" s="699"/>
      <c r="G30" s="702"/>
      <c r="H30" s="699"/>
      <c r="I30" s="699"/>
      <c r="J30" s="702"/>
      <c r="K30" s="709"/>
      <c r="L30"/>
    </row>
    <row r="31" spans="2:12" s="54" customFormat="1" ht="20.149999999999999" customHeight="1" x14ac:dyDescent="0.35">
      <c r="B31" s="55">
        <v>300</v>
      </c>
      <c r="C31" s="127" t="s">
        <v>442</v>
      </c>
      <c r="D31" s="55" t="s">
        <v>443</v>
      </c>
      <c r="E31" s="421">
        <v>669651.10699999996</v>
      </c>
      <c r="F31" s="421">
        <v>402259.5039999999</v>
      </c>
      <c r="G31" s="417">
        <v>0</v>
      </c>
      <c r="H31" s="417">
        <v>0</v>
      </c>
      <c r="I31" s="417">
        <v>0</v>
      </c>
      <c r="J31" s="417">
        <v>0</v>
      </c>
      <c r="K31" s="422">
        <v>118161.17300000001</v>
      </c>
      <c r="L31"/>
    </row>
    <row r="32" spans="2:12" s="54" customFormat="1" ht="20.149999999999999" customHeight="1" x14ac:dyDescent="0.35">
      <c r="B32" s="90">
        <v>455</v>
      </c>
      <c r="C32" s="131" t="s">
        <v>451</v>
      </c>
      <c r="D32" s="55" t="s">
        <v>443</v>
      </c>
      <c r="E32" s="421">
        <v>3235.3640000000005</v>
      </c>
      <c r="F32" s="421">
        <v>3212.7170000000001</v>
      </c>
      <c r="G32" s="417">
        <v>0</v>
      </c>
      <c r="H32" s="417">
        <v>0</v>
      </c>
      <c r="I32" s="417">
        <v>0</v>
      </c>
      <c r="J32" s="417">
        <v>0</v>
      </c>
      <c r="K32" s="422">
        <v>22.649000000000001</v>
      </c>
      <c r="L32"/>
    </row>
    <row r="33" spans="2:12" s="54" customFormat="1" ht="17.5" customHeight="1" x14ac:dyDescent="0.35">
      <c r="L33"/>
    </row>
    <row r="34" spans="2:12" s="54" customFormat="1" ht="20.149999999999999" customHeight="1" x14ac:dyDescent="0.35">
      <c r="B34" s="51" t="s">
        <v>452</v>
      </c>
      <c r="L34"/>
    </row>
    <row r="35" spans="2:12" s="54" customFormat="1" ht="20.149999999999999" customHeight="1" x14ac:dyDescent="0.35">
      <c r="B35" s="703" t="s">
        <v>428</v>
      </c>
      <c r="C35" s="697" t="s">
        <v>429</v>
      </c>
      <c r="D35" s="697" t="s">
        <v>256</v>
      </c>
      <c r="E35" s="697" t="s">
        <v>430</v>
      </c>
      <c r="F35" s="697" t="s">
        <v>431</v>
      </c>
      <c r="G35" s="697"/>
      <c r="H35" s="697"/>
      <c r="I35" s="697"/>
      <c r="J35" s="697" t="s">
        <v>432</v>
      </c>
      <c r="K35" s="700"/>
      <c r="L35"/>
    </row>
    <row r="36" spans="2:12" s="54" customFormat="1" ht="20.149999999999999" customHeight="1" x14ac:dyDescent="0.35">
      <c r="B36" s="704"/>
      <c r="C36" s="701"/>
      <c r="D36" s="701"/>
      <c r="E36" s="698"/>
      <c r="F36" s="701" t="s">
        <v>433</v>
      </c>
      <c r="G36" s="701" t="s">
        <v>434</v>
      </c>
      <c r="H36" s="701" t="s">
        <v>435</v>
      </c>
      <c r="I36" s="701" t="s">
        <v>436</v>
      </c>
      <c r="J36" s="701" t="s">
        <v>437</v>
      </c>
      <c r="K36" s="708" t="s">
        <v>438</v>
      </c>
      <c r="L36"/>
    </row>
    <row r="37" spans="2:12" s="54" customFormat="1" ht="62.25" customHeight="1" x14ac:dyDescent="0.35">
      <c r="B37" s="705"/>
      <c r="C37" s="702"/>
      <c r="D37" s="702"/>
      <c r="E37" s="699"/>
      <c r="F37" s="699"/>
      <c r="G37" s="702"/>
      <c r="H37" s="699"/>
      <c r="I37" s="699"/>
      <c r="J37" s="702"/>
      <c r="K37" s="709"/>
      <c r="L37"/>
    </row>
    <row r="38" spans="2:12" s="54" customFormat="1" ht="20.149999999999999" customHeight="1" x14ac:dyDescent="0.35">
      <c r="B38" s="55">
        <v>71</v>
      </c>
      <c r="C38" s="127" t="s">
        <v>453</v>
      </c>
      <c r="D38" s="55" t="s">
        <v>443</v>
      </c>
      <c r="E38" s="417">
        <v>7701.0210000000006</v>
      </c>
      <c r="F38" s="417">
        <v>0</v>
      </c>
      <c r="G38" s="417">
        <v>0</v>
      </c>
      <c r="H38" s="417">
        <v>0</v>
      </c>
      <c r="I38" s="417">
        <v>0</v>
      </c>
      <c r="J38" s="417">
        <v>0</v>
      </c>
      <c r="K38" s="417">
        <v>0</v>
      </c>
      <c r="L38"/>
    </row>
    <row r="39" spans="2:12" s="54" customFormat="1" ht="17.5" customHeight="1" x14ac:dyDescent="0.35">
      <c r="B39" s="109"/>
      <c r="C39" s="110"/>
      <c r="D39" s="109"/>
      <c r="E39" s="112"/>
      <c r="F39" s="113"/>
      <c r="G39" s="113"/>
      <c r="H39" s="113"/>
      <c r="I39" s="113"/>
      <c r="J39" s="113"/>
      <c r="K39" s="113"/>
      <c r="L39"/>
    </row>
    <row r="40" spans="2:12" s="54" customFormat="1" ht="20.149999999999999" customHeight="1" x14ac:dyDescent="0.35">
      <c r="B40" s="114" t="s">
        <v>454</v>
      </c>
      <c r="C40" s="110"/>
      <c r="D40" s="109"/>
      <c r="E40" s="112"/>
      <c r="F40" s="113"/>
      <c r="G40" s="113"/>
      <c r="H40" s="113"/>
      <c r="I40" s="113"/>
      <c r="J40" s="113"/>
      <c r="K40" s="113"/>
      <c r="L40"/>
    </row>
    <row r="41" spans="2:12" s="54" customFormat="1" ht="19.5" customHeight="1" x14ac:dyDescent="0.35">
      <c r="B41" s="703" t="s">
        <v>428</v>
      </c>
      <c r="C41" s="697" t="s">
        <v>429</v>
      </c>
      <c r="D41" s="697" t="s">
        <v>256</v>
      </c>
      <c r="E41" s="697" t="s">
        <v>430</v>
      </c>
      <c r="F41" s="697" t="s">
        <v>431</v>
      </c>
      <c r="G41" s="697"/>
      <c r="H41" s="697"/>
      <c r="I41" s="697"/>
      <c r="J41" s="697" t="s">
        <v>432</v>
      </c>
      <c r="K41" s="700"/>
      <c r="L41"/>
    </row>
    <row r="42" spans="2:12" s="54" customFormat="1" ht="20.149999999999999" customHeight="1" x14ac:dyDescent="0.35">
      <c r="B42" s="704"/>
      <c r="C42" s="701"/>
      <c r="D42" s="701"/>
      <c r="E42" s="698"/>
      <c r="F42" s="701" t="s">
        <v>433</v>
      </c>
      <c r="G42" s="701" t="s">
        <v>434</v>
      </c>
      <c r="H42" s="701" t="s">
        <v>435</v>
      </c>
      <c r="I42" s="701" t="s">
        <v>436</v>
      </c>
      <c r="J42" s="701" t="s">
        <v>437</v>
      </c>
      <c r="K42" s="708" t="s">
        <v>438</v>
      </c>
      <c r="L42"/>
    </row>
    <row r="43" spans="2:12" s="54" customFormat="1" ht="64.5" customHeight="1" x14ac:dyDescent="0.35">
      <c r="B43" s="705"/>
      <c r="C43" s="702"/>
      <c r="D43" s="702"/>
      <c r="E43" s="699"/>
      <c r="F43" s="699"/>
      <c r="G43" s="702"/>
      <c r="H43" s="699"/>
      <c r="I43" s="699"/>
      <c r="J43" s="702"/>
      <c r="K43" s="709"/>
      <c r="L43"/>
    </row>
    <row r="44" spans="2:12" s="54" customFormat="1" ht="20.149999999999999" customHeight="1" x14ac:dyDescent="0.35">
      <c r="B44" s="90">
        <v>438</v>
      </c>
      <c r="C44" s="131" t="s">
        <v>455</v>
      </c>
      <c r="D44" s="90" t="s">
        <v>443</v>
      </c>
      <c r="E44" s="420">
        <v>2717.2560000000003</v>
      </c>
      <c r="F44" s="420">
        <v>13.585999999999999</v>
      </c>
      <c r="G44" s="417">
        <v>0</v>
      </c>
      <c r="H44" s="417">
        <v>0</v>
      </c>
      <c r="I44" s="417">
        <v>0</v>
      </c>
      <c r="J44" s="417">
        <v>0</v>
      </c>
      <c r="K44" s="417">
        <v>0</v>
      </c>
      <c r="L44"/>
    </row>
    <row r="45" spans="2:12" s="54" customFormat="1" ht="17.5" customHeight="1" x14ac:dyDescent="0.35">
      <c r="L45"/>
    </row>
    <row r="46" spans="2:12" s="54" customFormat="1" ht="20.149999999999999" customHeight="1" x14ac:dyDescent="0.35">
      <c r="B46" s="411" t="s">
        <v>456</v>
      </c>
      <c r="L46"/>
    </row>
    <row r="47" spans="2:12" s="54" customFormat="1" ht="20.149999999999999" customHeight="1" x14ac:dyDescent="0.35">
      <c r="B47" s="703" t="s">
        <v>428</v>
      </c>
      <c r="C47" s="697" t="s">
        <v>429</v>
      </c>
      <c r="D47" s="697" t="s">
        <v>256</v>
      </c>
      <c r="E47" s="697" t="s">
        <v>430</v>
      </c>
      <c r="F47" s="697" t="s">
        <v>431</v>
      </c>
      <c r="G47" s="697"/>
      <c r="H47" s="697"/>
      <c r="I47" s="697"/>
      <c r="J47" s="697" t="s">
        <v>432</v>
      </c>
      <c r="K47" s="700"/>
      <c r="L47"/>
    </row>
    <row r="48" spans="2:12" s="54" customFormat="1" ht="20.149999999999999" customHeight="1" x14ac:dyDescent="0.35">
      <c r="B48" s="704"/>
      <c r="C48" s="701"/>
      <c r="D48" s="701"/>
      <c r="E48" s="698"/>
      <c r="F48" s="701" t="s">
        <v>433</v>
      </c>
      <c r="G48" s="701" t="s">
        <v>434</v>
      </c>
      <c r="H48" s="701" t="s">
        <v>435</v>
      </c>
      <c r="I48" s="701" t="s">
        <v>436</v>
      </c>
      <c r="J48" s="701" t="s">
        <v>437</v>
      </c>
      <c r="K48" s="708" t="s">
        <v>438</v>
      </c>
      <c r="L48"/>
    </row>
    <row r="49" spans="2:12" s="54" customFormat="1" ht="63" customHeight="1" x14ac:dyDescent="0.35">
      <c r="B49" s="705"/>
      <c r="C49" s="702"/>
      <c r="D49" s="702"/>
      <c r="E49" s="699"/>
      <c r="F49" s="699"/>
      <c r="G49" s="702"/>
      <c r="H49" s="699"/>
      <c r="I49" s="699"/>
      <c r="J49" s="702"/>
      <c r="K49" s="709"/>
      <c r="L49"/>
    </row>
    <row r="50" spans="2:12" s="54" customFormat="1" ht="20.149999999999999" customHeight="1" x14ac:dyDescent="0.35">
      <c r="B50" s="66">
        <v>308</v>
      </c>
      <c r="C50" s="121" t="s">
        <v>457</v>
      </c>
      <c r="D50" s="66" t="s">
        <v>440</v>
      </c>
      <c r="E50" s="417">
        <v>15832.889999999998</v>
      </c>
      <c r="F50" s="417">
        <v>0</v>
      </c>
      <c r="G50" s="417">
        <v>0</v>
      </c>
      <c r="H50" s="417">
        <v>0</v>
      </c>
      <c r="I50" s="417">
        <v>0</v>
      </c>
      <c r="J50" s="417">
        <v>0</v>
      </c>
      <c r="K50" s="417">
        <v>0</v>
      </c>
      <c r="L50"/>
    </row>
    <row r="51" spans="2:12" s="54" customFormat="1" ht="37.5" customHeight="1" x14ac:dyDescent="0.35">
      <c r="B51" s="66">
        <v>309</v>
      </c>
      <c r="C51" s="121" t="s">
        <v>458</v>
      </c>
      <c r="D51" s="66" t="s">
        <v>440</v>
      </c>
      <c r="E51" s="417">
        <v>1843.2</v>
      </c>
      <c r="F51" s="417">
        <v>0</v>
      </c>
      <c r="G51" s="417">
        <v>0</v>
      </c>
      <c r="H51" s="417">
        <v>0</v>
      </c>
      <c r="I51" s="417">
        <v>0</v>
      </c>
      <c r="J51" s="417">
        <v>0</v>
      </c>
      <c r="K51" s="417">
        <v>1843.2</v>
      </c>
      <c r="L51"/>
    </row>
    <row r="52" spans="2:12" s="54" customFormat="1" ht="20.149999999999999" customHeight="1" x14ac:dyDescent="0.35">
      <c r="B52" s="90">
        <v>438</v>
      </c>
      <c r="C52" s="131" t="s">
        <v>455</v>
      </c>
      <c r="D52" s="90" t="s">
        <v>443</v>
      </c>
      <c r="E52" s="420">
        <v>2043.3600000000001</v>
      </c>
      <c r="F52" s="417">
        <v>0</v>
      </c>
      <c r="G52" s="417">
        <v>0</v>
      </c>
      <c r="H52" s="417">
        <v>0</v>
      </c>
      <c r="I52" s="417">
        <v>0</v>
      </c>
      <c r="J52" s="417">
        <v>0</v>
      </c>
      <c r="K52" s="417">
        <v>0</v>
      </c>
      <c r="L52"/>
    </row>
    <row r="53" spans="2:12" s="54" customFormat="1" ht="30.75" customHeight="1" x14ac:dyDescent="0.35">
      <c r="B53" s="66">
        <v>746</v>
      </c>
      <c r="C53" s="121" t="s">
        <v>459</v>
      </c>
      <c r="D53" s="66" t="s">
        <v>440</v>
      </c>
      <c r="E53" s="420">
        <v>3935.4799999999996</v>
      </c>
      <c r="F53" s="419">
        <v>62.286999999999992</v>
      </c>
      <c r="G53" s="417">
        <v>0</v>
      </c>
      <c r="H53" s="417">
        <v>0</v>
      </c>
      <c r="I53" s="417">
        <v>0</v>
      </c>
      <c r="J53" s="417">
        <v>0</v>
      </c>
      <c r="K53" s="417">
        <v>2935.4759999999997</v>
      </c>
      <c r="L53"/>
    </row>
    <row r="54" spans="2:12" s="54" customFormat="1" ht="18.649999999999999" customHeight="1" x14ac:dyDescent="0.35">
      <c r="L54"/>
    </row>
    <row r="55" spans="2:12" s="54" customFormat="1" ht="20.149999999999999" customHeight="1" x14ac:dyDescent="0.35">
      <c r="B55" s="51" t="s">
        <v>460</v>
      </c>
      <c r="L55"/>
    </row>
    <row r="56" spans="2:12" s="54" customFormat="1" ht="20.149999999999999" customHeight="1" x14ac:dyDescent="0.35">
      <c r="B56" s="703" t="s">
        <v>428</v>
      </c>
      <c r="C56" s="697" t="s">
        <v>429</v>
      </c>
      <c r="D56" s="697" t="s">
        <v>256</v>
      </c>
      <c r="E56" s="697" t="s">
        <v>430</v>
      </c>
      <c r="F56" s="697" t="s">
        <v>431</v>
      </c>
      <c r="G56" s="697"/>
      <c r="H56" s="697"/>
      <c r="I56" s="697"/>
      <c r="J56" s="697" t="s">
        <v>432</v>
      </c>
      <c r="K56" s="700"/>
      <c r="L56"/>
    </row>
    <row r="57" spans="2:12" s="54" customFormat="1" ht="20.149999999999999" customHeight="1" x14ac:dyDescent="0.35">
      <c r="B57" s="704"/>
      <c r="C57" s="701"/>
      <c r="D57" s="701"/>
      <c r="E57" s="698"/>
      <c r="F57" s="701" t="s">
        <v>433</v>
      </c>
      <c r="G57" s="701" t="s">
        <v>434</v>
      </c>
      <c r="H57" s="701" t="s">
        <v>435</v>
      </c>
      <c r="I57" s="701" t="s">
        <v>436</v>
      </c>
      <c r="J57" s="701" t="s">
        <v>437</v>
      </c>
      <c r="K57" s="708" t="s">
        <v>438</v>
      </c>
      <c r="L57"/>
    </row>
    <row r="58" spans="2:12" s="54" customFormat="1" ht="63" customHeight="1" x14ac:dyDescent="0.35">
      <c r="B58" s="705"/>
      <c r="C58" s="702"/>
      <c r="D58" s="702"/>
      <c r="E58" s="699"/>
      <c r="F58" s="699"/>
      <c r="G58" s="702"/>
      <c r="H58" s="699"/>
      <c r="I58" s="699"/>
      <c r="J58" s="702"/>
      <c r="K58" s="709"/>
      <c r="L58"/>
    </row>
    <row r="59" spans="2:12" s="54" customFormat="1" ht="20.149999999999999" customHeight="1" x14ac:dyDescent="0.35">
      <c r="B59" s="66">
        <v>384</v>
      </c>
      <c r="C59" s="121" t="s">
        <v>461</v>
      </c>
      <c r="D59" s="66" t="s">
        <v>440</v>
      </c>
      <c r="E59" s="417">
        <v>3566.9819999999995</v>
      </c>
      <c r="F59" s="419">
        <v>111.04899999999999</v>
      </c>
      <c r="G59" s="417">
        <v>0</v>
      </c>
      <c r="H59" s="417">
        <v>0</v>
      </c>
      <c r="I59" s="417">
        <v>0</v>
      </c>
      <c r="J59" s="417">
        <v>0</v>
      </c>
      <c r="K59" s="417">
        <v>1998.0929999999998</v>
      </c>
      <c r="L59"/>
    </row>
    <row r="60" spans="2:12" s="54" customFormat="1" ht="17.5" customHeight="1" x14ac:dyDescent="0.35">
      <c r="L60"/>
    </row>
    <row r="61" spans="2:12" s="54" customFormat="1" ht="20.149999999999999" customHeight="1" x14ac:dyDescent="0.35">
      <c r="B61" s="51" t="s">
        <v>462</v>
      </c>
      <c r="L61"/>
    </row>
    <row r="62" spans="2:12" s="54" customFormat="1" ht="20.149999999999999" customHeight="1" x14ac:dyDescent="0.35">
      <c r="B62" s="703" t="s">
        <v>428</v>
      </c>
      <c r="C62" s="697" t="s">
        <v>429</v>
      </c>
      <c r="D62" s="697" t="s">
        <v>256</v>
      </c>
      <c r="E62" s="697" t="s">
        <v>430</v>
      </c>
      <c r="F62" s="697" t="s">
        <v>431</v>
      </c>
      <c r="G62" s="697"/>
      <c r="H62" s="697"/>
      <c r="I62" s="697"/>
      <c r="J62" s="697" t="s">
        <v>432</v>
      </c>
      <c r="K62" s="700"/>
      <c r="L62"/>
    </row>
    <row r="63" spans="2:12" s="54" customFormat="1" ht="20.149999999999999" customHeight="1" x14ac:dyDescent="0.35">
      <c r="B63" s="704"/>
      <c r="C63" s="701"/>
      <c r="D63" s="701"/>
      <c r="E63" s="698"/>
      <c r="F63" s="701" t="s">
        <v>433</v>
      </c>
      <c r="G63" s="701" t="s">
        <v>434</v>
      </c>
      <c r="H63" s="701" t="s">
        <v>435</v>
      </c>
      <c r="I63" s="701" t="s">
        <v>436</v>
      </c>
      <c r="J63" s="701" t="s">
        <v>437</v>
      </c>
      <c r="K63" s="708" t="s">
        <v>438</v>
      </c>
      <c r="L63"/>
    </row>
    <row r="64" spans="2:12" s="54" customFormat="1" ht="69.75" customHeight="1" x14ac:dyDescent="0.35">
      <c r="B64" s="705"/>
      <c r="C64" s="702"/>
      <c r="D64" s="702"/>
      <c r="E64" s="699"/>
      <c r="F64" s="699"/>
      <c r="G64" s="702"/>
      <c r="H64" s="699"/>
      <c r="I64" s="699"/>
      <c r="J64" s="702"/>
      <c r="K64" s="709"/>
      <c r="L64"/>
    </row>
    <row r="65" spans="2:12" s="54" customFormat="1" ht="20.149999999999999" customHeight="1" x14ac:dyDescent="0.35">
      <c r="B65" s="66">
        <v>384</v>
      </c>
      <c r="C65" s="121" t="s">
        <v>461</v>
      </c>
      <c r="D65" s="66" t="s">
        <v>440</v>
      </c>
      <c r="E65" s="417">
        <v>981.18899999999985</v>
      </c>
      <c r="F65" s="417">
        <v>0</v>
      </c>
      <c r="G65" s="417">
        <v>0</v>
      </c>
      <c r="H65" s="417">
        <v>0</v>
      </c>
      <c r="I65" s="417">
        <v>0</v>
      </c>
      <c r="J65" s="417">
        <v>0</v>
      </c>
      <c r="K65" s="418">
        <v>166.803</v>
      </c>
      <c r="L65"/>
    </row>
    <row r="66" spans="2:12" s="54" customFormat="1" ht="17.5" customHeight="1" x14ac:dyDescent="0.35">
      <c r="L66"/>
    </row>
    <row r="67" spans="2:12" s="54" customFormat="1" ht="20.149999999999999" customHeight="1" x14ac:dyDescent="0.35">
      <c r="B67" s="51" t="s">
        <v>463</v>
      </c>
      <c r="L67"/>
    </row>
    <row r="68" spans="2:12" s="54" customFormat="1" ht="20.149999999999999" customHeight="1" x14ac:dyDescent="0.35">
      <c r="B68" s="703" t="s">
        <v>428</v>
      </c>
      <c r="C68" s="697" t="s">
        <v>429</v>
      </c>
      <c r="D68" s="697" t="s">
        <v>256</v>
      </c>
      <c r="E68" s="697" t="s">
        <v>430</v>
      </c>
      <c r="F68" s="697" t="s">
        <v>431</v>
      </c>
      <c r="G68" s="697"/>
      <c r="H68" s="697"/>
      <c r="I68" s="697"/>
      <c r="J68" s="697" t="s">
        <v>432</v>
      </c>
      <c r="K68" s="700"/>
      <c r="L68"/>
    </row>
    <row r="69" spans="2:12" s="54" customFormat="1" ht="20.149999999999999" customHeight="1" x14ac:dyDescent="0.35">
      <c r="B69" s="704"/>
      <c r="C69" s="701"/>
      <c r="D69" s="701"/>
      <c r="E69" s="698"/>
      <c r="F69" s="701" t="s">
        <v>433</v>
      </c>
      <c r="G69" s="701" t="s">
        <v>434</v>
      </c>
      <c r="H69" s="701" t="s">
        <v>435</v>
      </c>
      <c r="I69" s="701" t="s">
        <v>436</v>
      </c>
      <c r="J69" s="701" t="s">
        <v>437</v>
      </c>
      <c r="K69" s="708" t="s">
        <v>438</v>
      </c>
      <c r="L69"/>
    </row>
    <row r="70" spans="2:12" s="54" customFormat="1" ht="60.75" customHeight="1" x14ac:dyDescent="0.35">
      <c r="B70" s="705"/>
      <c r="C70" s="702"/>
      <c r="D70" s="702"/>
      <c r="E70" s="699"/>
      <c r="F70" s="699"/>
      <c r="G70" s="702"/>
      <c r="H70" s="699"/>
      <c r="I70" s="699"/>
      <c r="J70" s="702"/>
      <c r="K70" s="709"/>
      <c r="L70"/>
    </row>
    <row r="71" spans="2:12" s="54" customFormat="1" ht="20.149999999999999" customHeight="1" x14ac:dyDescent="0.35">
      <c r="B71" s="66">
        <v>300</v>
      </c>
      <c r="C71" s="127" t="s">
        <v>442</v>
      </c>
      <c r="D71" s="66" t="s">
        <v>440</v>
      </c>
      <c r="E71" s="416">
        <v>1303.7239999999999</v>
      </c>
      <c r="F71" s="417">
        <v>97.653000000000006</v>
      </c>
      <c r="G71" s="417">
        <v>0</v>
      </c>
      <c r="H71" s="417">
        <v>0</v>
      </c>
      <c r="I71" s="417">
        <v>0</v>
      </c>
      <c r="J71" s="417">
        <v>0</v>
      </c>
      <c r="K71" s="417">
        <v>1203.0450000000001</v>
      </c>
      <c r="L71"/>
    </row>
  </sheetData>
  <sheetProtection algorithmName="SHA-512" hashValue="SWiPJJejgpPayB2x3W0pXUK0wA9ONf7SXyVRzCGsVX4Mz9qUxIt0mHhN2Yl5WYKTq/Bhh7fhOlTy8br+FTUJVQ==" saltValue="twif7hdqCUoBSoaMORdf1Q==" spinCount="100000" sheet="1" objects="1" scenarios="1"/>
  <mergeCells count="120">
    <mergeCell ref="B68:B70"/>
    <mergeCell ref="C68:C70"/>
    <mergeCell ref="D68:D70"/>
    <mergeCell ref="E68:E70"/>
    <mergeCell ref="F68:I68"/>
    <mergeCell ref="J68:K68"/>
    <mergeCell ref="F69:F70"/>
    <mergeCell ref="G69:G70"/>
    <mergeCell ref="B62:B64"/>
    <mergeCell ref="C62:C64"/>
    <mergeCell ref="D62:D64"/>
    <mergeCell ref="E62:E64"/>
    <mergeCell ref="F62:I62"/>
    <mergeCell ref="J62:K62"/>
    <mergeCell ref="F63:F64"/>
    <mergeCell ref="G63:G64"/>
    <mergeCell ref="H63:H64"/>
    <mergeCell ref="I63:I64"/>
    <mergeCell ref="H69:H70"/>
    <mergeCell ref="I69:I70"/>
    <mergeCell ref="J69:J70"/>
    <mergeCell ref="K69:K70"/>
    <mergeCell ref="J63:J64"/>
    <mergeCell ref="K63:K64"/>
    <mergeCell ref="B41:B43"/>
    <mergeCell ref="C41:C43"/>
    <mergeCell ref="D41:D43"/>
    <mergeCell ref="E41:E43"/>
    <mergeCell ref="F41:I41"/>
    <mergeCell ref="J41:K41"/>
    <mergeCell ref="J47:K47"/>
    <mergeCell ref="H29:H30"/>
    <mergeCell ref="I29:I30"/>
    <mergeCell ref="H36:H37"/>
    <mergeCell ref="I36:I37"/>
    <mergeCell ref="F29:F30"/>
    <mergeCell ref="G29:G30"/>
    <mergeCell ref="F47:I47"/>
    <mergeCell ref="F42:F43"/>
    <mergeCell ref="G42:G43"/>
    <mergeCell ref="H42:H43"/>
    <mergeCell ref="I42:I43"/>
    <mergeCell ref="J42:J43"/>
    <mergeCell ref="K42:K43"/>
    <mergeCell ref="J29:J30"/>
    <mergeCell ref="K29:K30"/>
    <mergeCell ref="B35:B37"/>
    <mergeCell ref="C35:C37"/>
    <mergeCell ref="B56:B58"/>
    <mergeCell ref="C56:C58"/>
    <mergeCell ref="D56:D58"/>
    <mergeCell ref="E56:E58"/>
    <mergeCell ref="B47:B49"/>
    <mergeCell ref="C47:C49"/>
    <mergeCell ref="D47:D49"/>
    <mergeCell ref="E47:E49"/>
    <mergeCell ref="J48:J49"/>
    <mergeCell ref="J57:J58"/>
    <mergeCell ref="F56:I56"/>
    <mergeCell ref="F57:F58"/>
    <mergeCell ref="G57:G58"/>
    <mergeCell ref="H57:H58"/>
    <mergeCell ref="I57:I58"/>
    <mergeCell ref="F48:F49"/>
    <mergeCell ref="G48:G49"/>
    <mergeCell ref="H48:H49"/>
    <mergeCell ref="I48:I49"/>
    <mergeCell ref="J56:K56"/>
    <mergeCell ref="K48:K49"/>
    <mergeCell ref="K57:K58"/>
    <mergeCell ref="D35:D37"/>
    <mergeCell ref="E35:E37"/>
    <mergeCell ref="F35:I35"/>
    <mergeCell ref="J35:K35"/>
    <mergeCell ref="F36:F37"/>
    <mergeCell ref="G36:G37"/>
    <mergeCell ref="B28:B30"/>
    <mergeCell ref="C28:C30"/>
    <mergeCell ref="D28:D30"/>
    <mergeCell ref="E28:E30"/>
    <mergeCell ref="F28:I28"/>
    <mergeCell ref="J28:K28"/>
    <mergeCell ref="J36:J37"/>
    <mergeCell ref="K36:K37"/>
    <mergeCell ref="B21:B23"/>
    <mergeCell ref="C21:C23"/>
    <mergeCell ref="D21:D23"/>
    <mergeCell ref="E21:E23"/>
    <mergeCell ref="F21:I21"/>
    <mergeCell ref="J21:K21"/>
    <mergeCell ref="J6:J7"/>
    <mergeCell ref="K6:K7"/>
    <mergeCell ref="B12:B14"/>
    <mergeCell ref="C12:C14"/>
    <mergeCell ref="D12:D14"/>
    <mergeCell ref="E12:E14"/>
    <mergeCell ref="F12:I12"/>
    <mergeCell ref="J12:K12"/>
    <mergeCell ref="F13:F14"/>
    <mergeCell ref="G13:G14"/>
    <mergeCell ref="B5:B7"/>
    <mergeCell ref="K22:K23"/>
    <mergeCell ref="H13:H14"/>
    <mergeCell ref="I13:I14"/>
    <mergeCell ref="J13:J14"/>
    <mergeCell ref="K13:K14"/>
    <mergeCell ref="C5:C7"/>
    <mergeCell ref="D5:D7"/>
    <mergeCell ref="E5:E7"/>
    <mergeCell ref="F5:I5"/>
    <mergeCell ref="J5:K5"/>
    <mergeCell ref="F6:F7"/>
    <mergeCell ref="G6:G7"/>
    <mergeCell ref="F22:F23"/>
    <mergeCell ref="G22:G23"/>
    <mergeCell ref="H22:H23"/>
    <mergeCell ref="I22:I23"/>
    <mergeCell ref="J22:J23"/>
    <mergeCell ref="H6:H7"/>
    <mergeCell ref="I6:I7"/>
  </mergeCells>
  <phoneticPr fontId="4"/>
  <hyperlinks>
    <hyperlink ref="K1" location="'Contents 目次'!A1" display="'Contents 目次'!A1" xr:uid="{8D5713A5-AE09-4072-8971-72ED43937E53}"/>
  </hyperlinks>
  <printOptions horizontalCentered="1"/>
  <pageMargins left="0.51181102362204722" right="0.51181102362204722" top="0.55118110236220474" bottom="0.55118110236220474" header="0.31496062992125984" footer="0.31496062992125984"/>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61D5-49D4-434E-B4FA-2D5EB3EB7158}">
  <sheetPr>
    <tabColor rgb="FF008080"/>
  </sheetPr>
  <dimension ref="A1:Q135"/>
  <sheetViews>
    <sheetView showGridLines="0" view="pageBreakPreview" zoomScaleNormal="70" zoomScaleSheetLayoutView="100" workbookViewId="0">
      <pane xSplit="1" ySplit="5" topLeftCell="B6" activePane="bottomRight" state="frozen"/>
      <selection pane="topRight" activeCell="B1" sqref="B1"/>
      <selection pane="bottomLeft" activeCell="A6" sqref="A6"/>
      <selection pane="bottomRight"/>
    </sheetView>
  </sheetViews>
  <sheetFormatPr defaultColWidth="8.78515625" defaultRowHeight="18" customHeight="1" x14ac:dyDescent="0.35"/>
  <cols>
    <col min="1" max="1" width="3.78515625" style="32" customWidth="1"/>
    <col min="2" max="2" width="29.2109375" style="2" customWidth="1"/>
    <col min="3" max="3" width="14.5703125" style="2" customWidth="1"/>
    <col min="4" max="5" width="20.78515625" style="2" customWidth="1"/>
    <col min="6" max="7" width="15.78515625" style="3" customWidth="1"/>
    <col min="8" max="10" width="15.78515625" style="4" customWidth="1"/>
    <col min="11" max="11" width="14.42578125" style="4" customWidth="1"/>
    <col min="12" max="12" width="7.5703125" style="4" customWidth="1"/>
    <col min="13" max="13" width="12.640625" style="2" customWidth="1"/>
    <col min="14" max="14" width="10" style="2" customWidth="1"/>
    <col min="15" max="16384" width="8.78515625" style="2"/>
  </cols>
  <sheetData>
    <row r="1" spans="1:12" ht="30" customHeight="1" x14ac:dyDescent="0.35">
      <c r="A1" s="6"/>
      <c r="B1" s="1" t="s">
        <v>464</v>
      </c>
      <c r="D1" s="3"/>
      <c r="E1" s="3"/>
      <c r="F1" s="4"/>
      <c r="G1" s="4"/>
      <c r="H1" s="2"/>
      <c r="I1" s="2"/>
      <c r="J1" s="430" t="s">
        <v>115</v>
      </c>
      <c r="L1" s="430"/>
    </row>
    <row r="2" spans="1:12" ht="30" customHeight="1" x14ac:dyDescent="0.35">
      <c r="C2" s="1"/>
      <c r="I2" s="5"/>
      <c r="J2" s="5" t="s">
        <v>465</v>
      </c>
      <c r="L2" s="5"/>
    </row>
    <row r="3" spans="1:12" ht="30.65" customHeight="1" x14ac:dyDescent="0.35">
      <c r="B3" s="1"/>
      <c r="C3" s="1"/>
      <c r="I3" s="5"/>
      <c r="J3" s="5" t="s">
        <v>12</v>
      </c>
      <c r="L3" s="5"/>
    </row>
    <row r="4" spans="1:12" ht="40.5" customHeight="1" x14ac:dyDescent="0.35">
      <c r="B4" s="565" t="s">
        <v>466</v>
      </c>
      <c r="C4" s="565"/>
      <c r="D4" s="565"/>
      <c r="E4" s="565"/>
      <c r="F4" s="565"/>
      <c r="G4" s="565"/>
      <c r="H4" s="565"/>
      <c r="I4" s="565"/>
      <c r="J4" s="565"/>
      <c r="K4" s="565"/>
      <c r="L4" s="211"/>
    </row>
    <row r="5" spans="1:12" ht="40.5" customHeight="1" x14ac:dyDescent="0.35">
      <c r="B5" s="565" t="s">
        <v>467</v>
      </c>
      <c r="C5" s="565"/>
      <c r="D5" s="565"/>
      <c r="E5" s="565"/>
      <c r="F5" s="565"/>
      <c r="G5" s="565"/>
      <c r="H5" s="565"/>
      <c r="I5" s="565"/>
      <c r="J5" s="565"/>
      <c r="K5" s="565"/>
      <c r="L5" s="211"/>
    </row>
    <row r="6" spans="1:12" ht="20.149999999999999" customHeight="1" x14ac:dyDescent="0.35">
      <c r="B6" s="211"/>
      <c r="C6" s="211"/>
      <c r="D6" s="211"/>
      <c r="E6" s="211"/>
      <c r="F6" s="211"/>
      <c r="G6" s="211"/>
      <c r="H6" s="211"/>
      <c r="I6" s="211"/>
      <c r="J6" s="211"/>
      <c r="K6" s="211"/>
      <c r="L6" s="211"/>
    </row>
    <row r="7" spans="1:12" ht="24" customHeight="1" x14ac:dyDescent="0.35">
      <c r="B7" s="230" t="s">
        <v>468</v>
      </c>
      <c r="C7" s="1"/>
      <c r="I7" s="5"/>
      <c r="J7" s="5"/>
      <c r="K7" s="5"/>
      <c r="L7" s="5"/>
    </row>
    <row r="8" spans="1:12" ht="22" x14ac:dyDescent="0.35">
      <c r="B8" s="565" t="s">
        <v>469</v>
      </c>
      <c r="C8" s="565"/>
      <c r="D8" s="565"/>
      <c r="E8" s="565"/>
      <c r="F8" s="565"/>
      <c r="G8" s="565"/>
      <c r="H8" s="565"/>
      <c r="I8" s="565"/>
      <c r="J8" s="565"/>
      <c r="K8" s="565"/>
      <c r="L8" s="211"/>
    </row>
    <row r="9" spans="1:12" ht="84.65" customHeight="1" x14ac:dyDescent="0.35">
      <c r="B9" s="710" t="s">
        <v>651</v>
      </c>
      <c r="C9" s="710"/>
      <c r="D9" s="710"/>
      <c r="E9" s="710"/>
      <c r="F9" s="710"/>
      <c r="G9" s="710"/>
      <c r="H9" s="710"/>
      <c r="I9" s="710"/>
      <c r="J9" s="710"/>
      <c r="K9" s="211"/>
      <c r="L9" s="211"/>
    </row>
    <row r="10" spans="1:12" ht="18.649999999999999" customHeight="1" x14ac:dyDescent="0.35">
      <c r="B10" s="32"/>
      <c r="C10" s="32"/>
      <c r="D10" s="431"/>
      <c r="E10" s="431"/>
      <c r="F10" s="431"/>
      <c r="G10" s="431"/>
      <c r="H10" s="431"/>
      <c r="I10" s="32"/>
      <c r="J10" s="32"/>
      <c r="K10" s="32"/>
      <c r="L10" s="32"/>
    </row>
    <row r="11" spans="1:12" ht="20.149999999999999" customHeight="1" x14ac:dyDescent="0.35">
      <c r="B11" s="1" t="s">
        <v>470</v>
      </c>
      <c r="C11" s="257"/>
      <c r="D11" s="432" t="s">
        <v>471</v>
      </c>
      <c r="E11" s="211"/>
      <c r="F11" s="211"/>
      <c r="G11" s="211"/>
      <c r="H11" s="211"/>
      <c r="I11" s="211"/>
      <c r="J11" s="211"/>
      <c r="K11" s="211"/>
      <c r="L11" s="211"/>
    </row>
    <row r="12" spans="1:12" ht="20.149999999999999" customHeight="1" x14ac:dyDescent="0.35">
      <c r="B12" s="565" t="s">
        <v>472</v>
      </c>
      <c r="C12" s="565"/>
      <c r="D12" s="736" t="s">
        <v>473</v>
      </c>
      <c r="E12" s="736"/>
      <c r="F12" s="736"/>
      <c r="G12" s="736"/>
      <c r="H12" s="736"/>
      <c r="I12" s="211"/>
      <c r="J12" s="211"/>
      <c r="K12" s="211"/>
      <c r="L12" s="211"/>
    </row>
    <row r="13" spans="1:12" ht="17.149999999999999" customHeight="1" x14ac:dyDescent="0.35">
      <c r="B13" s="211"/>
      <c r="C13" s="211"/>
      <c r="D13" s="432"/>
      <c r="E13" s="432"/>
      <c r="F13" s="432"/>
      <c r="G13" s="432"/>
      <c r="H13" s="432"/>
      <c r="I13" s="211"/>
      <c r="J13" s="211"/>
      <c r="K13" s="211"/>
      <c r="L13" s="211"/>
    </row>
    <row r="14" spans="1:12" ht="20.149999999999999" customHeight="1" x14ac:dyDescent="0.35">
      <c r="B14" s="433" t="s">
        <v>656</v>
      </c>
      <c r="C14" s="211"/>
      <c r="D14" s="432" t="s">
        <v>471</v>
      </c>
      <c r="E14" s="432"/>
      <c r="F14" s="432"/>
      <c r="G14" s="432"/>
      <c r="H14" s="432"/>
      <c r="I14" s="211"/>
      <c r="J14" s="211"/>
      <c r="K14" s="211"/>
      <c r="L14" s="211"/>
    </row>
    <row r="15" spans="1:12" ht="34.5" customHeight="1" x14ac:dyDescent="0.35">
      <c r="B15" s="734"/>
      <c r="C15" s="735"/>
      <c r="D15" s="434" t="s">
        <v>474</v>
      </c>
      <c r="E15" s="434" t="s">
        <v>475</v>
      </c>
      <c r="F15" s="434" t="s">
        <v>476</v>
      </c>
      <c r="G15" s="434" t="s">
        <v>477</v>
      </c>
      <c r="H15" s="435" t="s">
        <v>478</v>
      </c>
      <c r="I15" s="435" t="s">
        <v>479</v>
      </c>
      <c r="J15" s="93" t="s">
        <v>480</v>
      </c>
      <c r="K15" s="222"/>
      <c r="L15" s="222"/>
    </row>
    <row r="16" spans="1:12" ht="20.149999999999999" customHeight="1" x14ac:dyDescent="0.35">
      <c r="A16" s="431"/>
      <c r="B16" s="600" t="s">
        <v>657</v>
      </c>
      <c r="C16" s="600"/>
      <c r="D16" s="436" t="s">
        <v>481</v>
      </c>
      <c r="E16" s="237">
        <v>59997.265198200002</v>
      </c>
      <c r="F16" s="237">
        <v>62401.402000000009</v>
      </c>
      <c r="G16" s="237">
        <v>66397.723999999915</v>
      </c>
      <c r="H16" s="237">
        <v>58750.260000000038</v>
      </c>
      <c r="I16" s="274">
        <v>53835.363999999965</v>
      </c>
      <c r="J16" s="436" t="s">
        <v>482</v>
      </c>
      <c r="K16" s="253"/>
      <c r="L16" s="437"/>
    </row>
    <row r="17" spans="1:17" ht="20.149999999999999" customHeight="1" x14ac:dyDescent="0.35">
      <c r="A17" s="431"/>
      <c r="B17" s="600" t="s">
        <v>483</v>
      </c>
      <c r="C17" s="600"/>
      <c r="D17" s="436" t="s">
        <v>481</v>
      </c>
      <c r="E17" s="237">
        <v>14056</v>
      </c>
      <c r="F17" s="237">
        <v>13950.31000000036</v>
      </c>
      <c r="G17" s="237">
        <v>15021.868000000302</v>
      </c>
      <c r="H17" s="237">
        <v>12705.879999999943</v>
      </c>
      <c r="I17" s="274">
        <v>9051.1989999999769</v>
      </c>
      <c r="J17" s="436" t="s">
        <v>482</v>
      </c>
      <c r="K17" s="253"/>
      <c r="L17" s="437"/>
    </row>
    <row r="18" spans="1:17" ht="20.149999999999999" customHeight="1" x14ac:dyDescent="0.35">
      <c r="A18" s="431"/>
      <c r="B18" s="600" t="s">
        <v>484</v>
      </c>
      <c r="C18" s="600"/>
      <c r="D18" s="436" t="s">
        <v>481</v>
      </c>
      <c r="E18" s="237">
        <v>561</v>
      </c>
      <c r="F18" s="237">
        <v>523.54499999999996</v>
      </c>
      <c r="G18" s="237">
        <v>530.62699999999973</v>
      </c>
      <c r="H18" s="237">
        <v>441.20999999999964</v>
      </c>
      <c r="I18" s="274">
        <v>299.94599999999997</v>
      </c>
      <c r="J18" s="436" t="s">
        <v>482</v>
      </c>
      <c r="K18" s="253"/>
      <c r="L18" s="437"/>
    </row>
    <row r="19" spans="1:17" ht="20.149999999999999" customHeight="1" x14ac:dyDescent="0.35">
      <c r="A19" s="431"/>
      <c r="B19" s="600" t="s">
        <v>485</v>
      </c>
      <c r="C19" s="600"/>
      <c r="D19" s="436" t="s">
        <v>481</v>
      </c>
      <c r="E19" s="237">
        <v>44085.075048305996</v>
      </c>
      <c r="F19" s="237">
        <v>47234.380999999703</v>
      </c>
      <c r="G19" s="237">
        <v>50195.970999999583</v>
      </c>
      <c r="H19" s="237">
        <v>44792.244000000028</v>
      </c>
      <c r="I19" s="274">
        <v>43270.581999999951</v>
      </c>
      <c r="J19" s="436" t="s">
        <v>482</v>
      </c>
      <c r="K19" s="253"/>
      <c r="L19" s="437"/>
    </row>
    <row r="20" spans="1:17" ht="20.149999999999999" customHeight="1" x14ac:dyDescent="0.35">
      <c r="A20" s="431"/>
      <c r="B20" s="600" t="s">
        <v>486</v>
      </c>
      <c r="C20" s="600"/>
      <c r="D20" s="436" t="s">
        <v>481</v>
      </c>
      <c r="E20" s="237">
        <v>258.56374279400001</v>
      </c>
      <c r="F20" s="237">
        <v>224.84099999999989</v>
      </c>
      <c r="G20" s="237">
        <v>269.80399999999975</v>
      </c>
      <c r="H20" s="237">
        <v>204.36099999999988</v>
      </c>
      <c r="I20" s="274">
        <v>176.24499999999995</v>
      </c>
      <c r="J20" s="436" t="s">
        <v>482</v>
      </c>
      <c r="K20" s="253"/>
      <c r="L20" s="437"/>
    </row>
    <row r="21" spans="1:17" ht="20.149999999999999" customHeight="1" x14ac:dyDescent="0.35">
      <c r="A21" s="431"/>
      <c r="B21" s="600" t="s">
        <v>658</v>
      </c>
      <c r="C21" s="600"/>
      <c r="D21" s="436" t="s">
        <v>288</v>
      </c>
      <c r="E21" s="438">
        <f>(68099-E16)/68099</f>
        <v>0.11896995259548594</v>
      </c>
      <c r="F21" s="438">
        <f>(E16-F16)/E16</f>
        <v>-4.0070773123707874E-2</v>
      </c>
      <c r="G21" s="438">
        <f>(F16-G16)/F16</f>
        <v>-6.404218289838913E-2</v>
      </c>
      <c r="H21" s="438">
        <f t="shared" ref="H21:I21" si="0">(G16-H16)/G16</f>
        <v>0.11517659852316453</v>
      </c>
      <c r="I21" s="439">
        <f t="shared" si="0"/>
        <v>8.3657434026676136E-2</v>
      </c>
      <c r="J21" s="436" t="s">
        <v>487</v>
      </c>
      <c r="K21" s="253"/>
      <c r="L21" s="437"/>
    </row>
    <row r="22" spans="1:17" ht="18" customHeight="1" x14ac:dyDescent="0.35">
      <c r="B22" s="211" t="s">
        <v>480</v>
      </c>
      <c r="C22" s="211"/>
      <c r="D22" s="211"/>
      <c r="E22" s="211"/>
      <c r="F22" s="211"/>
      <c r="G22" s="211"/>
      <c r="H22" s="211"/>
      <c r="I22" s="20"/>
      <c r="J22" s="28"/>
      <c r="K22" s="28"/>
      <c r="L22" s="28"/>
      <c r="M22" s="6"/>
      <c r="N22" s="6"/>
    </row>
    <row r="23" spans="1:17" ht="32.5" customHeight="1" x14ac:dyDescent="0.35">
      <c r="B23" s="565" t="s">
        <v>488</v>
      </c>
      <c r="C23" s="565"/>
      <c r="D23" s="565"/>
      <c r="E23" s="565"/>
      <c r="F23" s="565"/>
      <c r="G23" s="565"/>
      <c r="H23" s="565"/>
      <c r="I23" s="565"/>
      <c r="J23" s="565"/>
      <c r="K23" s="565"/>
      <c r="L23" s="211"/>
      <c r="M23" s="6"/>
      <c r="N23" s="6"/>
    </row>
    <row r="24" spans="1:17" ht="18" customHeight="1" x14ac:dyDescent="0.35">
      <c r="B24" s="211"/>
      <c r="C24" s="211"/>
      <c r="D24" s="211"/>
      <c r="E24" s="211"/>
      <c r="F24" s="211"/>
      <c r="G24" s="211"/>
      <c r="H24" s="211"/>
      <c r="I24" s="211"/>
      <c r="J24" s="211"/>
      <c r="K24" s="211"/>
      <c r="L24" s="211"/>
      <c r="M24" s="6"/>
      <c r="N24" s="6"/>
    </row>
    <row r="25" spans="1:17" ht="18" customHeight="1" x14ac:dyDescent="0.35">
      <c r="B25" s="729" t="s">
        <v>489</v>
      </c>
      <c r="C25" s="729"/>
      <c r="D25" s="729"/>
      <c r="E25" s="440"/>
      <c r="F25" s="211"/>
      <c r="G25" s="211"/>
      <c r="H25" s="211"/>
      <c r="I25" s="211"/>
      <c r="J25" s="211"/>
      <c r="K25" s="211"/>
      <c r="L25" s="211"/>
      <c r="M25" s="6"/>
      <c r="N25" s="6"/>
    </row>
    <row r="26" spans="1:17" ht="18" customHeight="1" x14ac:dyDescent="0.35">
      <c r="A26" s="61"/>
      <c r="B26" s="731"/>
      <c r="C26" s="731"/>
      <c r="D26" s="93" t="s">
        <v>474</v>
      </c>
      <c r="E26" s="93" t="s">
        <v>475</v>
      </c>
      <c r="F26" s="93" t="s">
        <v>490</v>
      </c>
      <c r="G26" s="93" t="s">
        <v>477</v>
      </c>
      <c r="H26" s="93" t="s">
        <v>478</v>
      </c>
      <c r="I26" s="93" t="s">
        <v>479</v>
      </c>
      <c r="J26" s="222"/>
      <c r="K26" s="222"/>
      <c r="L26" s="211"/>
      <c r="M26" s="211"/>
      <c r="N26" s="211"/>
      <c r="O26" s="211"/>
      <c r="P26" s="6"/>
      <c r="Q26" s="6"/>
    </row>
    <row r="27" spans="1:17" ht="18" customHeight="1" x14ac:dyDescent="0.35">
      <c r="A27" s="61"/>
      <c r="B27" s="732" t="s">
        <v>52</v>
      </c>
      <c r="C27" s="733"/>
      <c r="D27" s="441" t="s">
        <v>481</v>
      </c>
      <c r="E27" s="442">
        <v>53.761999999999993</v>
      </c>
      <c r="F27" s="442">
        <v>46.463000000000008</v>
      </c>
      <c r="G27" s="442">
        <v>53.633000000000003</v>
      </c>
      <c r="H27" s="442">
        <v>50.6</v>
      </c>
      <c r="I27" s="388">
        <v>45.1</v>
      </c>
      <c r="J27" s="253"/>
      <c r="K27" s="437"/>
      <c r="L27" s="211"/>
      <c r="M27" s="211"/>
      <c r="N27" s="211"/>
      <c r="O27" s="211"/>
      <c r="P27" s="6"/>
      <c r="Q27" s="6"/>
    </row>
    <row r="28" spans="1:17" ht="18" customHeight="1" x14ac:dyDescent="0.35">
      <c r="A28" s="61"/>
      <c r="B28" s="732" t="s">
        <v>53</v>
      </c>
      <c r="C28" s="733"/>
      <c r="D28" s="441" t="s">
        <v>481</v>
      </c>
      <c r="E28" s="442">
        <v>2.0110000000000001</v>
      </c>
      <c r="F28" s="442">
        <v>3.6779999999999995</v>
      </c>
      <c r="G28" s="442">
        <v>3.2</v>
      </c>
      <c r="H28" s="442">
        <v>4.0999999999999996</v>
      </c>
      <c r="I28" s="388">
        <v>3.8</v>
      </c>
      <c r="J28" s="253"/>
      <c r="K28" s="437"/>
      <c r="L28" s="211"/>
      <c r="M28" s="211"/>
      <c r="O28" s="211"/>
      <c r="P28" s="6"/>
      <c r="Q28" s="6"/>
    </row>
    <row r="29" spans="1:17" ht="18" customHeight="1" x14ac:dyDescent="0.35">
      <c r="A29" s="61"/>
      <c r="B29" s="732" t="s">
        <v>55</v>
      </c>
      <c r="C29" s="733"/>
      <c r="D29" s="441" t="s">
        <v>481</v>
      </c>
      <c r="E29" s="442">
        <v>3.4960000000000009</v>
      </c>
      <c r="F29" s="442">
        <v>2.7529999999999997</v>
      </c>
      <c r="G29" s="442">
        <v>6.4870000000000001</v>
      </c>
      <c r="H29" s="442">
        <v>5.4</v>
      </c>
      <c r="I29" s="388">
        <v>5.7</v>
      </c>
      <c r="J29" s="253"/>
      <c r="K29" s="437"/>
      <c r="L29" s="211"/>
      <c r="O29" s="211"/>
      <c r="P29" s="6"/>
      <c r="Q29" s="6"/>
    </row>
    <row r="30" spans="1:17" ht="30.65" customHeight="1" x14ac:dyDescent="0.35">
      <c r="A30" s="61"/>
      <c r="B30" s="732" t="s">
        <v>491</v>
      </c>
      <c r="C30" s="733"/>
      <c r="D30" s="441" t="s">
        <v>481</v>
      </c>
      <c r="E30" s="442">
        <v>3632</v>
      </c>
      <c r="F30" s="443">
        <v>3582.7614970000018</v>
      </c>
      <c r="G30" s="443">
        <v>4916.9991419999969</v>
      </c>
      <c r="H30" s="443">
        <v>3533.8299880000059</v>
      </c>
      <c r="I30" s="444">
        <v>3679.6716219999953</v>
      </c>
      <c r="J30" s="253"/>
      <c r="K30" s="437"/>
      <c r="L30" s="211"/>
      <c r="M30" s="445" t="s">
        <v>492</v>
      </c>
      <c r="O30" s="211"/>
      <c r="P30" s="6"/>
      <c r="Q30" s="6"/>
    </row>
    <row r="31" spans="1:17" ht="28.15" customHeight="1" x14ac:dyDescent="0.35">
      <c r="A31" s="61"/>
      <c r="B31" s="732" t="s">
        <v>493</v>
      </c>
      <c r="C31" s="733"/>
      <c r="D31" s="441" t="s">
        <v>481</v>
      </c>
      <c r="E31" s="442">
        <v>657</v>
      </c>
      <c r="F31" s="443">
        <v>756.70809799999938</v>
      </c>
      <c r="G31" s="443">
        <v>911.48601199999996</v>
      </c>
      <c r="H31" s="443">
        <v>678.65148599999895</v>
      </c>
      <c r="I31" s="444">
        <v>852.11043500000017</v>
      </c>
      <c r="J31" s="253"/>
      <c r="K31" s="437"/>
      <c r="L31" s="211"/>
      <c r="M31" s="211"/>
      <c r="O31" s="211"/>
      <c r="P31" s="6"/>
      <c r="Q31" s="6"/>
    </row>
    <row r="32" spans="1:17" ht="20.65" customHeight="1" x14ac:dyDescent="0.35">
      <c r="A32" s="61"/>
      <c r="B32" s="445" t="s">
        <v>652</v>
      </c>
      <c r="D32" s="433"/>
      <c r="E32" s="433"/>
      <c r="F32" s="440"/>
      <c r="G32" s="211"/>
      <c r="H32" s="211"/>
      <c r="I32" s="257"/>
      <c r="J32" s="211"/>
      <c r="K32" s="211"/>
      <c r="L32" s="211"/>
      <c r="M32" s="211"/>
      <c r="N32" s="6"/>
      <c r="O32" s="6"/>
    </row>
    <row r="33" spans="1:14" ht="18" customHeight="1" x14ac:dyDescent="0.35">
      <c r="A33" s="431"/>
      <c r="B33" s="211" t="s">
        <v>494</v>
      </c>
      <c r="C33" s="211"/>
      <c r="D33" s="211"/>
      <c r="E33" s="211"/>
      <c r="F33" s="211"/>
      <c r="G33" s="211"/>
      <c r="H33" s="211"/>
      <c r="I33" s="211"/>
      <c r="J33" s="211"/>
      <c r="K33" s="211"/>
      <c r="L33" s="211"/>
      <c r="M33" s="6"/>
      <c r="N33" s="6"/>
    </row>
    <row r="34" spans="1:14" ht="18" customHeight="1" x14ac:dyDescent="0.35">
      <c r="A34" s="431"/>
      <c r="B34" s="211" t="s">
        <v>495</v>
      </c>
      <c r="C34" s="211"/>
      <c r="D34" s="730" t="s">
        <v>496</v>
      </c>
      <c r="E34" s="730"/>
      <c r="F34" s="730"/>
      <c r="G34" s="730"/>
      <c r="H34" s="211"/>
      <c r="I34" s="211"/>
      <c r="J34" s="211"/>
      <c r="K34" s="211"/>
      <c r="L34" s="211"/>
      <c r="M34" s="6"/>
      <c r="N34" s="6"/>
    </row>
    <row r="35" spans="1:14" ht="18" customHeight="1" x14ac:dyDescent="0.35">
      <c r="A35" s="431"/>
      <c r="B35" s="211" t="s">
        <v>497</v>
      </c>
      <c r="C35" s="211"/>
      <c r="D35" s="730" t="s">
        <v>498</v>
      </c>
      <c r="E35" s="730"/>
      <c r="F35" s="565"/>
      <c r="G35" s="565"/>
      <c r="H35" s="211"/>
      <c r="I35" s="211"/>
      <c r="J35" s="211"/>
      <c r="K35" s="211"/>
      <c r="L35" s="211"/>
      <c r="M35" s="6"/>
      <c r="N35" s="6"/>
    </row>
    <row r="36" spans="1:14" ht="18" customHeight="1" x14ac:dyDescent="0.35">
      <c r="A36" s="431"/>
      <c r="B36" s="565" t="s">
        <v>499</v>
      </c>
      <c r="C36" s="565"/>
      <c r="D36" s="730" t="s">
        <v>500</v>
      </c>
      <c r="E36" s="730"/>
      <c r="F36" s="565"/>
      <c r="G36" s="565"/>
      <c r="H36" s="211"/>
      <c r="I36" s="211"/>
      <c r="J36" s="211"/>
      <c r="K36" s="211"/>
      <c r="L36" s="211"/>
      <c r="M36" s="6"/>
      <c r="N36" s="6"/>
    </row>
    <row r="37" spans="1:14" ht="18" customHeight="1" x14ac:dyDescent="0.35">
      <c r="A37" s="431"/>
      <c r="B37" s="211"/>
      <c r="C37" s="211"/>
      <c r="D37" s="211"/>
      <c r="E37" s="211"/>
      <c r="F37" s="211"/>
      <c r="G37" s="211"/>
      <c r="H37" s="211"/>
      <c r="I37" s="211"/>
      <c r="J37" s="211"/>
      <c r="K37" s="211"/>
      <c r="L37" s="211"/>
      <c r="M37" s="6"/>
      <c r="N37" s="6"/>
    </row>
    <row r="38" spans="1:14" ht="18" customHeight="1" x14ac:dyDescent="0.35">
      <c r="B38" s="433" t="s">
        <v>501</v>
      </c>
      <c r="C38" s="211"/>
      <c r="D38" s="446" t="s">
        <v>471</v>
      </c>
      <c r="E38" s="211"/>
      <c r="F38" s="211"/>
      <c r="G38" s="211"/>
      <c r="H38" s="211"/>
      <c r="I38" s="211"/>
      <c r="J38" s="211"/>
      <c r="K38" s="211"/>
      <c r="L38" s="211"/>
      <c r="M38" s="6"/>
      <c r="N38" s="6"/>
    </row>
    <row r="39" spans="1:14" ht="10.5" customHeight="1" x14ac:dyDescent="0.35">
      <c r="B39" s="211"/>
      <c r="C39" s="211"/>
      <c r="D39" s="211"/>
      <c r="E39" s="211"/>
      <c r="F39" s="211"/>
      <c r="G39" s="211"/>
      <c r="H39" s="211"/>
      <c r="I39" s="211"/>
      <c r="J39" s="211"/>
      <c r="K39" s="211"/>
      <c r="L39" s="211"/>
      <c r="M39" s="6"/>
      <c r="N39" s="6"/>
    </row>
    <row r="40" spans="1:14" ht="18" customHeight="1" x14ac:dyDescent="0.35">
      <c r="B40" s="729" t="s">
        <v>502</v>
      </c>
      <c r="C40" s="729"/>
      <c r="D40" s="729"/>
      <c r="E40" s="729"/>
      <c r="F40" s="729"/>
      <c r="G40" s="211"/>
      <c r="H40" s="211"/>
      <c r="I40" s="211"/>
      <c r="J40" s="211"/>
      <c r="K40" s="211"/>
      <c r="L40" s="211"/>
      <c r="M40" s="6"/>
      <c r="N40" s="6"/>
    </row>
    <row r="41" spans="1:14" ht="18" customHeight="1" x14ac:dyDescent="0.35">
      <c r="B41" s="203" t="s">
        <v>503</v>
      </c>
      <c r="C41" s="447"/>
      <c r="D41" s="447"/>
      <c r="E41" s="447"/>
      <c r="F41" s="447"/>
      <c r="G41" s="447"/>
      <c r="H41" s="447"/>
      <c r="I41" s="447"/>
      <c r="J41" s="448"/>
      <c r="K41" s="113" t="s">
        <v>649</v>
      </c>
      <c r="L41" s="113"/>
      <c r="M41" s="6"/>
      <c r="N41" s="6"/>
    </row>
    <row r="42" spans="1:14" ht="18" customHeight="1" x14ac:dyDescent="0.35">
      <c r="B42" s="679" t="s">
        <v>504</v>
      </c>
      <c r="C42" s="723"/>
      <c r="D42" s="723"/>
      <c r="E42" s="723"/>
      <c r="F42" s="724"/>
      <c r="G42" s="449"/>
      <c r="H42" s="725" t="s">
        <v>505</v>
      </c>
      <c r="I42" s="721" t="s">
        <v>506</v>
      </c>
      <c r="J42" s="722"/>
      <c r="K42" s="722"/>
      <c r="L42" s="2"/>
      <c r="N42" s="6"/>
    </row>
    <row r="43" spans="1:14" ht="18" customHeight="1" x14ac:dyDescent="0.35">
      <c r="B43" s="450" t="s">
        <v>507</v>
      </c>
      <c r="C43" s="451" t="s">
        <v>508</v>
      </c>
      <c r="D43" s="451" t="s">
        <v>509</v>
      </c>
      <c r="E43" s="451" t="s">
        <v>510</v>
      </c>
      <c r="F43" s="451" t="s">
        <v>511</v>
      </c>
      <c r="G43" s="451" t="s">
        <v>512</v>
      </c>
      <c r="H43" s="726"/>
      <c r="I43" s="451" t="s">
        <v>513</v>
      </c>
      <c r="J43" s="451" t="s">
        <v>514</v>
      </c>
      <c r="K43" s="452" t="s">
        <v>512</v>
      </c>
      <c r="L43" s="222"/>
      <c r="M43" s="222"/>
      <c r="N43" s="6"/>
    </row>
    <row r="44" spans="1:14" ht="18" customHeight="1" x14ac:dyDescent="0.35">
      <c r="B44" s="453">
        <v>1419210.8780000028</v>
      </c>
      <c r="C44" s="453">
        <v>8115</v>
      </c>
      <c r="D44" s="453">
        <v>1827172.6139999998</v>
      </c>
      <c r="E44" s="453">
        <v>152.06200000000001</v>
      </c>
      <c r="F44" s="453">
        <v>18282</v>
      </c>
      <c r="G44" s="453">
        <f>SUM(B44:F44)</f>
        <v>3272932.5540000023</v>
      </c>
      <c r="H44" s="453">
        <v>206391.88399999999</v>
      </c>
      <c r="I44" s="453">
        <v>1199411.1719999998</v>
      </c>
      <c r="J44" s="453">
        <v>1210929.9180000008</v>
      </c>
      <c r="K44" s="454">
        <f>I44+J44</f>
        <v>2410341.0900000008</v>
      </c>
      <c r="L44" s="455"/>
      <c r="M44" s="456"/>
      <c r="N44" s="6"/>
    </row>
    <row r="45" spans="1:14" ht="18" customHeight="1" x14ac:dyDescent="0.35">
      <c r="B45" s="433"/>
      <c r="C45" s="433"/>
      <c r="D45" s="433"/>
      <c r="E45" s="433"/>
      <c r="F45" s="433"/>
      <c r="G45" s="211"/>
      <c r="H45" s="211"/>
      <c r="I45" s="211"/>
      <c r="J45" s="211"/>
      <c r="K45" s="211"/>
      <c r="L45" s="211"/>
      <c r="M45" s="6"/>
      <c r="N45" s="6"/>
    </row>
    <row r="46" spans="1:14" s="448" customFormat="1" ht="16" x14ac:dyDescent="0.35">
      <c r="B46" s="203" t="s">
        <v>515</v>
      </c>
      <c r="C46" s="447"/>
      <c r="D46" s="447"/>
      <c r="E46" s="447"/>
      <c r="F46" s="447"/>
      <c r="G46" s="447"/>
      <c r="H46" s="447"/>
      <c r="I46" s="447"/>
      <c r="K46" s="113" t="s">
        <v>649</v>
      </c>
      <c r="L46" s="457"/>
    </row>
    <row r="47" spans="1:14" s="448" customFormat="1" ht="20.149999999999999" customHeight="1" x14ac:dyDescent="0.35">
      <c r="B47" s="679" t="s">
        <v>504</v>
      </c>
      <c r="C47" s="723"/>
      <c r="D47" s="723"/>
      <c r="E47" s="723"/>
      <c r="F47" s="724"/>
      <c r="G47" s="449"/>
      <c r="H47" s="725" t="s">
        <v>505</v>
      </c>
      <c r="I47" s="721" t="s">
        <v>506</v>
      </c>
      <c r="J47" s="722"/>
      <c r="K47" s="722"/>
      <c r="L47" s="458"/>
    </row>
    <row r="48" spans="1:14" s="448" customFormat="1" ht="20.149999999999999" customHeight="1" x14ac:dyDescent="0.35">
      <c r="B48" s="450" t="s">
        <v>507</v>
      </c>
      <c r="C48" s="451" t="s">
        <v>508</v>
      </c>
      <c r="D48" s="451" t="s">
        <v>509</v>
      </c>
      <c r="E48" s="451" t="s">
        <v>510</v>
      </c>
      <c r="F48" s="451" t="s">
        <v>511</v>
      </c>
      <c r="G48" s="451" t="s">
        <v>512</v>
      </c>
      <c r="H48" s="726"/>
      <c r="I48" s="451" t="s">
        <v>513</v>
      </c>
      <c r="J48" s="451" t="s">
        <v>514</v>
      </c>
      <c r="K48" s="459" t="s">
        <v>512</v>
      </c>
      <c r="L48" s="458"/>
      <c r="M48" s="460"/>
    </row>
    <row r="49" spans="2:13" s="448" customFormat="1" ht="20.149999999999999" customHeight="1" x14ac:dyDescent="0.35">
      <c r="B49" s="461">
        <v>1451647.6129999999</v>
      </c>
      <c r="C49" s="461">
        <v>12820</v>
      </c>
      <c r="D49" s="461">
        <v>1974911.4380000003</v>
      </c>
      <c r="E49" s="461">
        <v>0</v>
      </c>
      <c r="F49" s="461">
        <v>11903</v>
      </c>
      <c r="G49" s="461">
        <f>SUM(B49:F49)</f>
        <v>3451282.051</v>
      </c>
      <c r="H49" s="461">
        <v>251670.00099999999</v>
      </c>
      <c r="I49" s="461">
        <v>1229018</v>
      </c>
      <c r="J49" s="461">
        <v>1262426.5769999993</v>
      </c>
      <c r="K49" s="462">
        <f>I49+J49</f>
        <v>2491444.5769999996</v>
      </c>
      <c r="L49" s="463"/>
      <c r="M49" s="460"/>
    </row>
    <row r="50" spans="2:13" s="448" customFormat="1" ht="16" x14ac:dyDescent="0.35">
      <c r="B50" s="746" t="s">
        <v>516</v>
      </c>
      <c r="C50" s="746"/>
      <c r="D50" s="746"/>
      <c r="E50" s="746"/>
      <c r="F50" s="746"/>
      <c r="G50" s="746"/>
      <c r="H50" s="746"/>
      <c r="I50" s="746"/>
      <c r="J50" s="746"/>
      <c r="K50" s="460"/>
      <c r="L50" s="464"/>
    </row>
    <row r="51" spans="2:13" s="448" customFormat="1" ht="16" x14ac:dyDescent="0.35">
      <c r="B51" s="465"/>
      <c r="C51" s="465"/>
      <c r="D51" s="465"/>
      <c r="E51" s="465"/>
      <c r="F51" s="465"/>
      <c r="G51" s="465"/>
      <c r="H51" s="465"/>
      <c r="I51" s="465"/>
      <c r="J51" s="465"/>
      <c r="K51" s="460"/>
      <c r="L51" s="464"/>
    </row>
    <row r="52" spans="2:13" s="448" customFormat="1" ht="16" x14ac:dyDescent="0.35">
      <c r="B52" s="203" t="s">
        <v>517</v>
      </c>
      <c r="C52" s="447"/>
      <c r="D52" s="447"/>
      <c r="E52" s="447"/>
      <c r="F52" s="447"/>
      <c r="G52" s="447"/>
      <c r="H52" s="447"/>
      <c r="I52" s="447"/>
      <c r="K52" s="113" t="s">
        <v>649</v>
      </c>
      <c r="L52" s="464"/>
    </row>
    <row r="53" spans="2:13" s="448" customFormat="1" ht="16" x14ac:dyDescent="0.35">
      <c r="B53" s="679" t="s">
        <v>504</v>
      </c>
      <c r="C53" s="723"/>
      <c r="D53" s="723"/>
      <c r="E53" s="723"/>
      <c r="F53" s="724"/>
      <c r="G53" s="449"/>
      <c r="H53" s="725" t="s">
        <v>505</v>
      </c>
      <c r="I53" s="721" t="s">
        <v>506</v>
      </c>
      <c r="J53" s="722"/>
      <c r="K53" s="722"/>
      <c r="L53" s="458"/>
    </row>
    <row r="54" spans="2:13" s="448" customFormat="1" ht="32" x14ac:dyDescent="0.35">
      <c r="B54" s="450" t="s">
        <v>507</v>
      </c>
      <c r="C54" s="451" t="s">
        <v>508</v>
      </c>
      <c r="D54" s="451" t="s">
        <v>509</v>
      </c>
      <c r="E54" s="451" t="s">
        <v>510</v>
      </c>
      <c r="F54" s="451" t="s">
        <v>511</v>
      </c>
      <c r="G54" s="451" t="s">
        <v>512</v>
      </c>
      <c r="H54" s="726"/>
      <c r="I54" s="451" t="s">
        <v>513</v>
      </c>
      <c r="J54" s="451" t="s">
        <v>514</v>
      </c>
      <c r="K54" s="459" t="s">
        <v>512</v>
      </c>
      <c r="L54" s="458"/>
    </row>
    <row r="55" spans="2:13" s="448" customFormat="1" ht="16" x14ac:dyDescent="0.35">
      <c r="B55" s="461">
        <v>1562923.7949999983</v>
      </c>
      <c r="C55" s="461">
        <v>12264</v>
      </c>
      <c r="D55" s="461">
        <v>1900113.8000000003</v>
      </c>
      <c r="E55" s="461">
        <v>4160.0280000000002</v>
      </c>
      <c r="F55" s="461">
        <v>19218</v>
      </c>
      <c r="G55" s="461">
        <f>SUM(B55:F55)</f>
        <v>3498679.6229999987</v>
      </c>
      <c r="H55" s="461">
        <v>249762.51999999996</v>
      </c>
      <c r="I55" s="461">
        <v>1476194.6</v>
      </c>
      <c r="J55" s="461">
        <v>1343675.1279999993</v>
      </c>
      <c r="K55" s="462">
        <f>I55+J55</f>
        <v>2819869.7279999992</v>
      </c>
      <c r="L55" s="463"/>
    </row>
    <row r="56" spans="2:13" s="448" customFormat="1" ht="16" x14ac:dyDescent="0.35">
      <c r="B56" s="465"/>
      <c r="C56" s="465"/>
      <c r="D56" s="465"/>
      <c r="E56" s="465"/>
      <c r="F56" s="465"/>
      <c r="G56" s="465"/>
      <c r="H56" s="465"/>
      <c r="I56" s="465"/>
      <c r="J56" s="465"/>
      <c r="K56" s="460"/>
      <c r="L56" s="464"/>
    </row>
    <row r="57" spans="2:13" s="448" customFormat="1" ht="16" x14ac:dyDescent="0.35">
      <c r="B57" s="203" t="s">
        <v>518</v>
      </c>
      <c r="C57" s="447"/>
      <c r="D57" s="447"/>
      <c r="E57" s="447"/>
      <c r="F57" s="447"/>
      <c r="G57" s="447"/>
      <c r="H57" s="447"/>
      <c r="I57" s="447"/>
      <c r="K57" s="113" t="s">
        <v>649</v>
      </c>
      <c r="L57" s="464"/>
    </row>
    <row r="58" spans="2:13" s="448" customFormat="1" ht="16" x14ac:dyDescent="0.35">
      <c r="B58" s="679" t="s">
        <v>504</v>
      </c>
      <c r="C58" s="723"/>
      <c r="D58" s="723"/>
      <c r="E58" s="723"/>
      <c r="F58" s="724"/>
      <c r="G58" s="449"/>
      <c r="H58" s="725" t="s">
        <v>505</v>
      </c>
      <c r="I58" s="721" t="s">
        <v>506</v>
      </c>
      <c r="J58" s="722"/>
      <c r="K58" s="722"/>
      <c r="L58" s="458"/>
    </row>
    <row r="59" spans="2:13" s="448" customFormat="1" ht="32" x14ac:dyDescent="0.35">
      <c r="B59" s="450" t="s">
        <v>507</v>
      </c>
      <c r="C59" s="451" t="s">
        <v>508</v>
      </c>
      <c r="D59" s="451" t="s">
        <v>509</v>
      </c>
      <c r="E59" s="451" t="s">
        <v>510</v>
      </c>
      <c r="F59" s="451" t="s">
        <v>511</v>
      </c>
      <c r="G59" s="451" t="s">
        <v>512</v>
      </c>
      <c r="H59" s="726"/>
      <c r="I59" s="451" t="s">
        <v>513</v>
      </c>
      <c r="J59" s="451" t="s">
        <v>514</v>
      </c>
      <c r="K59" s="459" t="s">
        <v>512</v>
      </c>
      <c r="L59" s="458"/>
    </row>
    <row r="60" spans="2:13" s="448" customFormat="1" ht="16" x14ac:dyDescent="0.35">
      <c r="B60" s="461">
        <v>1615891.8850000007</v>
      </c>
      <c r="C60" s="461">
        <v>12869</v>
      </c>
      <c r="D60" s="461">
        <v>1814962.7</v>
      </c>
      <c r="E60" s="461">
        <v>3460</v>
      </c>
      <c r="F60" s="461">
        <v>25989</v>
      </c>
      <c r="G60" s="461">
        <f>SUM(B60:F60)</f>
        <v>3473172.5850000009</v>
      </c>
      <c r="H60" s="461">
        <v>231139.37100000001</v>
      </c>
      <c r="I60" s="461">
        <v>1260675.7</v>
      </c>
      <c r="J60" s="461">
        <v>1384949.2549999992</v>
      </c>
      <c r="K60" s="462">
        <f>I60+J60</f>
        <v>2645624.9549999991</v>
      </c>
      <c r="L60" s="463"/>
    </row>
    <row r="61" spans="2:13" s="448" customFormat="1" ht="18" customHeight="1" x14ac:dyDescent="0.35">
      <c r="B61" s="465"/>
      <c r="C61" s="465"/>
      <c r="D61" s="465"/>
      <c r="E61" s="465"/>
      <c r="F61" s="465"/>
      <c r="G61" s="465"/>
      <c r="H61" s="465"/>
      <c r="I61" s="465"/>
      <c r="J61" s="465"/>
      <c r="K61" s="460"/>
      <c r="L61" s="464"/>
    </row>
    <row r="62" spans="2:13" ht="24" customHeight="1" x14ac:dyDescent="0.35">
      <c r="B62" s="230" t="s">
        <v>519</v>
      </c>
      <c r="C62" s="1"/>
      <c r="I62" s="5"/>
      <c r="J62" s="5"/>
      <c r="K62" s="5"/>
      <c r="L62" s="5"/>
    </row>
    <row r="63" spans="2:13" ht="20.149999999999999" customHeight="1" x14ac:dyDescent="0.35">
      <c r="B63" s="6" t="s">
        <v>653</v>
      </c>
      <c r="C63" s="466"/>
      <c r="D63" s="466"/>
      <c r="E63" s="467"/>
      <c r="F63" s="466"/>
      <c r="G63" s="466"/>
      <c r="H63" s="466"/>
      <c r="I63" s="466"/>
      <c r="J63" s="466"/>
      <c r="K63" s="468" t="s">
        <v>650</v>
      </c>
      <c r="L63" s="469"/>
    </row>
    <row r="64" spans="2:13" ht="48" x14ac:dyDescent="0.35">
      <c r="B64" s="727" t="s">
        <v>520</v>
      </c>
      <c r="C64" s="728"/>
      <c r="D64" s="727" t="s">
        <v>521</v>
      </c>
      <c r="E64" s="728"/>
      <c r="F64" s="470" t="s">
        <v>522</v>
      </c>
      <c r="G64" s="470" t="s">
        <v>523</v>
      </c>
      <c r="H64" s="470" t="s">
        <v>524</v>
      </c>
      <c r="I64" s="470" t="s">
        <v>525</v>
      </c>
      <c r="J64" s="470" t="s">
        <v>526</v>
      </c>
      <c r="K64" s="470" t="s">
        <v>527</v>
      </c>
      <c r="L64" s="222"/>
      <c r="M64" s="222"/>
    </row>
    <row r="65" spans="2:12" ht="20.149999999999999" customHeight="1" x14ac:dyDescent="0.35">
      <c r="B65" s="714" t="s">
        <v>528</v>
      </c>
      <c r="C65" s="737" t="s">
        <v>529</v>
      </c>
      <c r="D65" s="747" t="s">
        <v>530</v>
      </c>
      <c r="E65" s="748"/>
      <c r="F65" s="471">
        <v>1300</v>
      </c>
      <c r="G65" s="471">
        <v>0</v>
      </c>
      <c r="H65" s="471">
        <v>0</v>
      </c>
      <c r="I65" s="471">
        <v>0</v>
      </c>
      <c r="J65" s="471">
        <v>0</v>
      </c>
      <c r="K65" s="471">
        <v>6000</v>
      </c>
      <c r="L65" s="472"/>
    </row>
    <row r="66" spans="2:12" ht="20.149999999999999" customHeight="1" x14ac:dyDescent="0.35">
      <c r="B66" s="715"/>
      <c r="C66" s="738"/>
      <c r="D66" s="747" t="s">
        <v>531</v>
      </c>
      <c r="E66" s="748"/>
      <c r="F66" s="471">
        <v>950</v>
      </c>
      <c r="G66" s="471">
        <v>0</v>
      </c>
      <c r="H66" s="471">
        <v>0</v>
      </c>
      <c r="I66" s="471">
        <v>0</v>
      </c>
      <c r="J66" s="471">
        <v>0</v>
      </c>
      <c r="K66" s="471">
        <v>4300</v>
      </c>
      <c r="L66" s="472"/>
    </row>
    <row r="67" spans="2:12" ht="20.149999999999999" customHeight="1" x14ac:dyDescent="0.35">
      <c r="B67" s="715"/>
      <c r="C67" s="738"/>
      <c r="D67" s="747" t="s">
        <v>532</v>
      </c>
      <c r="E67" s="748"/>
      <c r="F67" s="471">
        <v>20</v>
      </c>
      <c r="G67" s="471">
        <v>200</v>
      </c>
      <c r="H67" s="471">
        <v>0</v>
      </c>
      <c r="I67" s="471">
        <v>0</v>
      </c>
      <c r="J67" s="471">
        <v>0</v>
      </c>
      <c r="K67" s="471">
        <v>3400</v>
      </c>
      <c r="L67" s="472"/>
    </row>
    <row r="68" spans="2:12" ht="20.149999999999999" customHeight="1" x14ac:dyDescent="0.35">
      <c r="B68" s="715"/>
      <c r="C68" s="738"/>
      <c r="D68" s="749" t="s">
        <v>533</v>
      </c>
      <c r="E68" s="750"/>
      <c r="F68" s="471">
        <v>120</v>
      </c>
      <c r="G68" s="471">
        <v>0</v>
      </c>
      <c r="H68" s="471">
        <v>0</v>
      </c>
      <c r="I68" s="471">
        <v>0</v>
      </c>
      <c r="J68" s="471">
        <v>0</v>
      </c>
      <c r="K68" s="471">
        <v>0</v>
      </c>
      <c r="L68" s="472"/>
    </row>
    <row r="69" spans="2:12" ht="20.149999999999999" customHeight="1" x14ac:dyDescent="0.35">
      <c r="B69" s="715"/>
      <c r="C69" s="738"/>
      <c r="D69" s="749" t="s">
        <v>534</v>
      </c>
      <c r="E69" s="750"/>
      <c r="F69" s="471">
        <v>380</v>
      </c>
      <c r="G69" s="471">
        <v>0</v>
      </c>
      <c r="H69" s="471">
        <v>0</v>
      </c>
      <c r="I69" s="471">
        <v>0</v>
      </c>
      <c r="J69" s="471">
        <v>0</v>
      </c>
      <c r="K69" s="471">
        <v>1700</v>
      </c>
      <c r="L69" s="472"/>
    </row>
    <row r="70" spans="2:12" ht="20.149999999999999" customHeight="1" x14ac:dyDescent="0.35">
      <c r="B70" s="715"/>
      <c r="C70" s="738"/>
      <c r="D70" s="749" t="s">
        <v>535</v>
      </c>
      <c r="E70" s="750"/>
      <c r="F70" s="471">
        <v>2000</v>
      </c>
      <c r="G70" s="471">
        <v>0</v>
      </c>
      <c r="H70" s="471">
        <v>0</v>
      </c>
      <c r="I70" s="471">
        <v>0</v>
      </c>
      <c r="J70" s="471">
        <v>0</v>
      </c>
      <c r="K70" s="471">
        <v>9200</v>
      </c>
      <c r="L70" s="472"/>
    </row>
    <row r="71" spans="2:12" ht="20.149999999999999" customHeight="1" x14ac:dyDescent="0.35">
      <c r="B71" s="715"/>
      <c r="C71" s="738"/>
      <c r="D71" s="749" t="s">
        <v>536</v>
      </c>
      <c r="E71" s="750"/>
      <c r="F71" s="471">
        <v>410</v>
      </c>
      <c r="G71" s="471">
        <v>0</v>
      </c>
      <c r="H71" s="471">
        <v>0</v>
      </c>
      <c r="I71" s="471">
        <v>0</v>
      </c>
      <c r="J71" s="471">
        <v>0</v>
      </c>
      <c r="K71" s="471">
        <v>1900</v>
      </c>
      <c r="L71" s="472"/>
    </row>
    <row r="72" spans="2:12" ht="20.149999999999999" customHeight="1" x14ac:dyDescent="0.35">
      <c r="B72" s="715"/>
      <c r="C72" s="714" t="s">
        <v>537</v>
      </c>
      <c r="D72" s="712" t="s">
        <v>530</v>
      </c>
      <c r="E72" s="717"/>
      <c r="F72" s="473">
        <v>0</v>
      </c>
      <c r="G72" s="473">
        <v>0</v>
      </c>
      <c r="H72" s="473">
        <v>0</v>
      </c>
      <c r="I72" s="473">
        <v>0</v>
      </c>
      <c r="J72" s="473">
        <v>0</v>
      </c>
      <c r="K72" s="473">
        <v>2600</v>
      </c>
      <c r="L72" s="472"/>
    </row>
    <row r="73" spans="2:12" ht="20.149999999999999" customHeight="1" x14ac:dyDescent="0.35">
      <c r="B73" s="715"/>
      <c r="C73" s="715"/>
      <c r="D73" s="712" t="s">
        <v>538</v>
      </c>
      <c r="E73" s="717"/>
      <c r="F73" s="473">
        <v>1000</v>
      </c>
      <c r="G73" s="473">
        <v>0</v>
      </c>
      <c r="H73" s="473">
        <v>0</v>
      </c>
      <c r="I73" s="473">
        <v>0</v>
      </c>
      <c r="J73" s="473">
        <v>0</v>
      </c>
      <c r="K73" s="473">
        <v>2100</v>
      </c>
      <c r="L73" s="472"/>
    </row>
    <row r="74" spans="2:12" ht="20.149999999999999" customHeight="1" x14ac:dyDescent="0.35">
      <c r="B74" s="715"/>
      <c r="C74" s="715"/>
      <c r="D74" s="712" t="s">
        <v>539</v>
      </c>
      <c r="E74" s="717"/>
      <c r="F74" s="473">
        <v>3500</v>
      </c>
      <c r="G74" s="473">
        <v>0</v>
      </c>
      <c r="H74" s="473">
        <v>0</v>
      </c>
      <c r="I74" s="473">
        <v>0</v>
      </c>
      <c r="J74" s="473">
        <v>0</v>
      </c>
      <c r="K74" s="473">
        <v>6000</v>
      </c>
      <c r="L74" s="472"/>
    </row>
    <row r="75" spans="2:12" ht="20.149999999999999" customHeight="1" x14ac:dyDescent="0.35">
      <c r="B75" s="715"/>
      <c r="C75" s="715"/>
      <c r="D75" s="712" t="s">
        <v>540</v>
      </c>
      <c r="E75" s="717"/>
      <c r="F75" s="473">
        <v>1100</v>
      </c>
      <c r="G75" s="473">
        <v>0</v>
      </c>
      <c r="H75" s="473">
        <v>0</v>
      </c>
      <c r="I75" s="473">
        <v>0</v>
      </c>
      <c r="J75" s="473">
        <v>0</v>
      </c>
      <c r="K75" s="473">
        <v>4800</v>
      </c>
      <c r="L75" s="472"/>
    </row>
    <row r="76" spans="2:12" ht="20.149999999999999" customHeight="1" x14ac:dyDescent="0.35">
      <c r="B76" s="715"/>
      <c r="C76" s="715"/>
      <c r="D76" s="712" t="s">
        <v>541</v>
      </c>
      <c r="E76" s="717"/>
      <c r="F76" s="473">
        <v>0</v>
      </c>
      <c r="G76" s="473">
        <v>0</v>
      </c>
      <c r="H76" s="473">
        <v>0</v>
      </c>
      <c r="I76" s="473">
        <v>0</v>
      </c>
      <c r="J76" s="473">
        <v>0</v>
      </c>
      <c r="K76" s="473">
        <v>890</v>
      </c>
      <c r="L76" s="472"/>
    </row>
    <row r="77" spans="2:12" ht="20.149999999999999" customHeight="1" x14ac:dyDescent="0.35">
      <c r="B77" s="715"/>
      <c r="C77" s="715"/>
      <c r="D77" s="712" t="s">
        <v>542</v>
      </c>
      <c r="E77" s="717"/>
      <c r="F77" s="473">
        <v>40</v>
      </c>
      <c r="G77" s="473">
        <v>0</v>
      </c>
      <c r="H77" s="473">
        <v>0</v>
      </c>
      <c r="I77" s="473">
        <v>0</v>
      </c>
      <c r="J77" s="473">
        <v>0</v>
      </c>
      <c r="K77" s="473">
        <v>3400</v>
      </c>
      <c r="L77" s="472"/>
    </row>
    <row r="78" spans="2:12" ht="20.149999999999999" customHeight="1" x14ac:dyDescent="0.35">
      <c r="B78" s="715"/>
      <c r="C78" s="716"/>
      <c r="D78" s="712" t="s">
        <v>533</v>
      </c>
      <c r="E78" s="717"/>
      <c r="F78" s="473">
        <v>1000</v>
      </c>
      <c r="G78" s="473">
        <v>0</v>
      </c>
      <c r="H78" s="473">
        <v>0</v>
      </c>
      <c r="I78" s="473">
        <v>0</v>
      </c>
      <c r="J78" s="473">
        <v>0</v>
      </c>
      <c r="K78" s="473">
        <v>4000</v>
      </c>
      <c r="L78" s="472"/>
    </row>
    <row r="79" spans="2:12" ht="20.149999999999999" customHeight="1" x14ac:dyDescent="0.35">
      <c r="B79" s="715"/>
      <c r="C79" s="474" t="s">
        <v>543</v>
      </c>
      <c r="D79" s="712" t="s">
        <v>544</v>
      </c>
      <c r="E79" s="717"/>
      <c r="F79" s="475">
        <v>0</v>
      </c>
      <c r="G79" s="475">
        <v>0</v>
      </c>
      <c r="H79" s="475">
        <v>0</v>
      </c>
      <c r="I79" s="475">
        <v>0</v>
      </c>
      <c r="J79" s="475">
        <v>0</v>
      </c>
      <c r="K79" s="475">
        <v>0</v>
      </c>
      <c r="L79" s="472"/>
    </row>
    <row r="80" spans="2:12" ht="20.149999999999999" customHeight="1" x14ac:dyDescent="0.35">
      <c r="B80" s="716"/>
      <c r="C80" s="474" t="s">
        <v>545</v>
      </c>
      <c r="D80" s="712" t="s">
        <v>544</v>
      </c>
      <c r="E80" s="717"/>
      <c r="F80" s="475">
        <v>0</v>
      </c>
      <c r="G80" s="475">
        <v>0</v>
      </c>
      <c r="H80" s="475">
        <v>0</v>
      </c>
      <c r="I80" s="475">
        <v>0</v>
      </c>
      <c r="J80" s="475">
        <v>0</v>
      </c>
      <c r="K80" s="475">
        <v>0</v>
      </c>
      <c r="L80" s="472"/>
    </row>
    <row r="81" spans="2:12" ht="20.149999999999999" customHeight="1" x14ac:dyDescent="0.35">
      <c r="B81" s="712" t="s">
        <v>546</v>
      </c>
      <c r="C81" s="717"/>
      <c r="D81" s="712" t="s">
        <v>544</v>
      </c>
      <c r="E81" s="717"/>
      <c r="F81" s="475">
        <v>0</v>
      </c>
      <c r="G81" s="475">
        <v>0</v>
      </c>
      <c r="H81" s="475">
        <v>0</v>
      </c>
      <c r="I81" s="475">
        <v>0</v>
      </c>
      <c r="J81" s="475">
        <v>0</v>
      </c>
      <c r="K81" s="475">
        <v>0</v>
      </c>
      <c r="L81" s="472"/>
    </row>
    <row r="82" spans="2:12" ht="20.149999999999999" customHeight="1" x14ac:dyDescent="0.35">
      <c r="B82" s="718" t="s">
        <v>547</v>
      </c>
      <c r="C82" s="740"/>
      <c r="D82" s="713" t="s">
        <v>538</v>
      </c>
      <c r="E82" s="743"/>
      <c r="F82" s="473">
        <v>650</v>
      </c>
      <c r="G82" s="473">
        <v>0</v>
      </c>
      <c r="H82" s="473">
        <v>0</v>
      </c>
      <c r="I82" s="473">
        <v>0</v>
      </c>
      <c r="J82" s="473">
        <v>0</v>
      </c>
      <c r="K82" s="473">
        <v>2300</v>
      </c>
      <c r="L82" s="472"/>
    </row>
    <row r="83" spans="2:12" ht="19.5" customHeight="1" x14ac:dyDescent="0.35">
      <c r="B83" s="719"/>
      <c r="C83" s="741"/>
      <c r="D83" s="744" t="s">
        <v>548</v>
      </c>
      <c r="E83" s="745"/>
      <c r="F83" s="473">
        <v>2200</v>
      </c>
      <c r="G83" s="473">
        <v>0</v>
      </c>
      <c r="H83" s="473">
        <v>0</v>
      </c>
      <c r="I83" s="473">
        <v>0</v>
      </c>
      <c r="J83" s="473">
        <v>0</v>
      </c>
      <c r="K83" s="473">
        <v>6500</v>
      </c>
      <c r="L83" s="472"/>
    </row>
    <row r="84" spans="2:12" ht="19.5" customHeight="1" x14ac:dyDescent="0.35">
      <c r="B84" s="720"/>
      <c r="C84" s="742"/>
      <c r="D84" s="739" t="s">
        <v>549</v>
      </c>
      <c r="E84" s="739"/>
      <c r="F84" s="473">
        <v>820</v>
      </c>
      <c r="G84" s="473">
        <v>0</v>
      </c>
      <c r="H84" s="473">
        <v>0</v>
      </c>
      <c r="I84" s="473">
        <v>0</v>
      </c>
      <c r="J84" s="473">
        <v>0</v>
      </c>
      <c r="K84" s="473">
        <v>200</v>
      </c>
      <c r="L84" s="472"/>
    </row>
    <row r="85" spans="2:12" ht="17.149999999999999" customHeight="1" x14ac:dyDescent="0.35">
      <c r="B85" s="479"/>
      <c r="C85" s="479"/>
      <c r="D85" s="480"/>
      <c r="E85" s="480"/>
      <c r="F85" s="481"/>
      <c r="G85" s="481"/>
      <c r="H85" s="481"/>
      <c r="I85" s="481"/>
      <c r="J85" s="481"/>
      <c r="K85" s="481"/>
      <c r="L85" s="472"/>
    </row>
    <row r="86" spans="2:12" ht="20.149999999999999" customHeight="1" x14ac:dyDescent="0.35">
      <c r="B86" s="6" t="s">
        <v>654</v>
      </c>
      <c r="C86" s="466"/>
      <c r="D86" s="466"/>
      <c r="E86" s="466"/>
      <c r="F86" s="466"/>
      <c r="G86" s="466"/>
      <c r="H86" s="466"/>
      <c r="I86" s="466"/>
      <c r="J86" s="466"/>
      <c r="K86" s="468" t="s">
        <v>650</v>
      </c>
      <c r="L86" s="469"/>
    </row>
    <row r="87" spans="2:12" ht="48" x14ac:dyDescent="0.35">
      <c r="B87" s="727" t="s">
        <v>520</v>
      </c>
      <c r="C87" s="728"/>
      <c r="D87" s="727" t="s">
        <v>521</v>
      </c>
      <c r="E87" s="728"/>
      <c r="F87" s="470" t="s">
        <v>522</v>
      </c>
      <c r="G87" s="470" t="s">
        <v>523</v>
      </c>
      <c r="H87" s="470" t="s">
        <v>524</v>
      </c>
      <c r="I87" s="470" t="s">
        <v>525</v>
      </c>
      <c r="J87" s="470" t="s">
        <v>526</v>
      </c>
      <c r="K87" s="470" t="s">
        <v>527</v>
      </c>
      <c r="L87" s="476"/>
    </row>
    <row r="88" spans="2:12" ht="20.149999999999999" customHeight="1" x14ac:dyDescent="0.35">
      <c r="B88" s="718" t="s">
        <v>528</v>
      </c>
      <c r="C88" s="714" t="s">
        <v>529</v>
      </c>
      <c r="D88" s="712" t="s">
        <v>530</v>
      </c>
      <c r="E88" s="717"/>
      <c r="F88" s="266">
        <v>1600</v>
      </c>
      <c r="G88" s="266">
        <v>0</v>
      </c>
      <c r="H88" s="266">
        <v>0</v>
      </c>
      <c r="I88" s="266">
        <v>0</v>
      </c>
      <c r="J88" s="266">
        <v>0</v>
      </c>
      <c r="K88" s="266">
        <v>7300</v>
      </c>
      <c r="L88" s="472"/>
    </row>
    <row r="89" spans="2:12" ht="20.149999999999999" customHeight="1" x14ac:dyDescent="0.35">
      <c r="B89" s="719"/>
      <c r="C89" s="715"/>
      <c r="D89" s="712" t="s">
        <v>531</v>
      </c>
      <c r="E89" s="717"/>
      <c r="F89" s="266">
        <v>790</v>
      </c>
      <c r="G89" s="266">
        <v>0</v>
      </c>
      <c r="H89" s="266">
        <v>0</v>
      </c>
      <c r="I89" s="266">
        <v>0</v>
      </c>
      <c r="J89" s="266">
        <v>0</v>
      </c>
      <c r="K89" s="266">
        <v>3600</v>
      </c>
      <c r="L89" s="472"/>
    </row>
    <row r="90" spans="2:12" ht="20.149999999999999" customHeight="1" x14ac:dyDescent="0.35">
      <c r="B90" s="719"/>
      <c r="C90" s="715"/>
      <c r="D90" s="712" t="s">
        <v>550</v>
      </c>
      <c r="E90" s="717"/>
      <c r="F90" s="266">
        <v>21</v>
      </c>
      <c r="G90" s="266">
        <v>210</v>
      </c>
      <c r="H90" s="266">
        <v>0</v>
      </c>
      <c r="I90" s="266">
        <v>0</v>
      </c>
      <c r="J90" s="266">
        <v>0</v>
      </c>
      <c r="K90" s="266">
        <v>4300</v>
      </c>
      <c r="L90" s="472"/>
    </row>
    <row r="91" spans="2:12" ht="20.149999999999999" customHeight="1" x14ac:dyDescent="0.35">
      <c r="B91" s="719"/>
      <c r="C91" s="715"/>
      <c r="D91" s="712" t="s">
        <v>542</v>
      </c>
      <c r="E91" s="717"/>
      <c r="F91" s="266">
        <v>0.5</v>
      </c>
      <c r="G91" s="266">
        <v>5</v>
      </c>
      <c r="H91" s="266">
        <v>0</v>
      </c>
      <c r="I91" s="266">
        <v>0</v>
      </c>
      <c r="J91" s="266">
        <v>0</v>
      </c>
      <c r="K91" s="266">
        <v>1000</v>
      </c>
      <c r="L91" s="472"/>
    </row>
    <row r="92" spans="2:12" ht="20.149999999999999" customHeight="1" x14ac:dyDescent="0.35">
      <c r="B92" s="719"/>
      <c r="C92" s="716"/>
      <c r="D92" s="712" t="s">
        <v>533</v>
      </c>
      <c r="E92" s="717"/>
      <c r="F92" s="266">
        <v>140</v>
      </c>
      <c r="G92" s="266">
        <v>0</v>
      </c>
      <c r="H92" s="266">
        <v>0</v>
      </c>
      <c r="I92" s="266">
        <v>0</v>
      </c>
      <c r="J92" s="266">
        <v>0</v>
      </c>
      <c r="K92" s="266">
        <v>0</v>
      </c>
      <c r="L92" s="472"/>
    </row>
    <row r="93" spans="2:12" ht="20.149999999999999" customHeight="1" x14ac:dyDescent="0.35">
      <c r="B93" s="719"/>
      <c r="C93" s="714" t="s">
        <v>537</v>
      </c>
      <c r="D93" s="712" t="s">
        <v>530</v>
      </c>
      <c r="E93" s="717"/>
      <c r="F93" s="266">
        <v>0</v>
      </c>
      <c r="G93" s="266">
        <v>0</v>
      </c>
      <c r="H93" s="266">
        <v>0</v>
      </c>
      <c r="I93" s="266">
        <v>0</v>
      </c>
      <c r="J93" s="266">
        <v>0</v>
      </c>
      <c r="K93" s="266">
        <v>2500</v>
      </c>
      <c r="L93" s="472"/>
    </row>
    <row r="94" spans="2:12" ht="20.149999999999999" customHeight="1" x14ac:dyDescent="0.35">
      <c r="B94" s="719"/>
      <c r="C94" s="715"/>
      <c r="D94" s="712" t="s">
        <v>538</v>
      </c>
      <c r="E94" s="717"/>
      <c r="F94" s="266">
        <v>1000</v>
      </c>
      <c r="G94" s="266">
        <v>0</v>
      </c>
      <c r="H94" s="266">
        <v>0</v>
      </c>
      <c r="I94" s="266">
        <v>0</v>
      </c>
      <c r="J94" s="266">
        <v>0</v>
      </c>
      <c r="K94" s="266">
        <v>2100</v>
      </c>
      <c r="L94" s="472"/>
    </row>
    <row r="95" spans="2:12" ht="20.149999999999999" customHeight="1" x14ac:dyDescent="0.35">
      <c r="B95" s="719"/>
      <c r="C95" s="715"/>
      <c r="D95" s="712" t="s">
        <v>539</v>
      </c>
      <c r="E95" s="717"/>
      <c r="F95" s="266">
        <v>3500</v>
      </c>
      <c r="G95" s="266">
        <v>0</v>
      </c>
      <c r="H95" s="266">
        <v>0</v>
      </c>
      <c r="I95" s="266">
        <v>0</v>
      </c>
      <c r="J95" s="266">
        <v>0</v>
      </c>
      <c r="K95" s="266">
        <v>9200</v>
      </c>
      <c r="L95" s="472"/>
    </row>
    <row r="96" spans="2:12" ht="20.149999999999999" customHeight="1" x14ac:dyDescent="0.35">
      <c r="B96" s="719"/>
      <c r="C96" s="715"/>
      <c r="D96" s="712" t="s">
        <v>540</v>
      </c>
      <c r="E96" s="717"/>
      <c r="F96" s="266">
        <v>1100</v>
      </c>
      <c r="G96" s="266">
        <v>0</v>
      </c>
      <c r="H96" s="266">
        <v>0</v>
      </c>
      <c r="I96" s="266">
        <v>0</v>
      </c>
      <c r="J96" s="266">
        <v>0</v>
      </c>
      <c r="K96" s="266">
        <v>4500</v>
      </c>
      <c r="L96" s="472"/>
    </row>
    <row r="97" spans="2:12" ht="20.149999999999999" customHeight="1" x14ac:dyDescent="0.35">
      <c r="B97" s="719"/>
      <c r="C97" s="715"/>
      <c r="D97" s="712" t="s">
        <v>551</v>
      </c>
      <c r="E97" s="717"/>
      <c r="F97" s="266">
        <v>0</v>
      </c>
      <c r="G97" s="266">
        <v>0</v>
      </c>
      <c r="H97" s="266">
        <v>0</v>
      </c>
      <c r="I97" s="266">
        <v>0</v>
      </c>
      <c r="J97" s="266">
        <v>0</v>
      </c>
      <c r="K97" s="266">
        <v>850</v>
      </c>
      <c r="L97" s="472"/>
    </row>
    <row r="98" spans="2:12" ht="20.149999999999999" customHeight="1" x14ac:dyDescent="0.35">
      <c r="B98" s="719"/>
      <c r="C98" s="715"/>
      <c r="D98" s="712" t="s">
        <v>542</v>
      </c>
      <c r="E98" s="717"/>
      <c r="F98" s="266">
        <v>43</v>
      </c>
      <c r="G98" s="266">
        <v>0</v>
      </c>
      <c r="H98" s="266">
        <v>0</v>
      </c>
      <c r="I98" s="266">
        <v>0</v>
      </c>
      <c r="J98" s="266">
        <v>0</v>
      </c>
      <c r="K98" s="266">
        <v>0</v>
      </c>
      <c r="L98" s="472"/>
    </row>
    <row r="99" spans="2:12" ht="20.149999999999999" customHeight="1" x14ac:dyDescent="0.35">
      <c r="B99" s="719"/>
      <c r="C99" s="716"/>
      <c r="D99" s="712" t="s">
        <v>533</v>
      </c>
      <c r="E99" s="717"/>
      <c r="F99" s="266">
        <v>1200</v>
      </c>
      <c r="G99" s="266">
        <v>0</v>
      </c>
      <c r="H99" s="266">
        <v>0</v>
      </c>
      <c r="I99" s="266">
        <v>0</v>
      </c>
      <c r="J99" s="266">
        <v>0</v>
      </c>
      <c r="K99" s="266">
        <v>4500</v>
      </c>
      <c r="L99" s="472"/>
    </row>
    <row r="100" spans="2:12" ht="20.149999999999999" customHeight="1" x14ac:dyDescent="0.35">
      <c r="B100" s="719"/>
      <c r="C100" s="474" t="s">
        <v>543</v>
      </c>
      <c r="D100" s="712" t="s">
        <v>544</v>
      </c>
      <c r="E100" s="717"/>
      <c r="F100" s="266">
        <v>0</v>
      </c>
      <c r="G100" s="266">
        <v>0</v>
      </c>
      <c r="H100" s="266">
        <v>0</v>
      </c>
      <c r="I100" s="266">
        <v>0</v>
      </c>
      <c r="J100" s="266">
        <v>0</v>
      </c>
      <c r="K100" s="266">
        <v>0</v>
      </c>
      <c r="L100" s="472"/>
    </row>
    <row r="101" spans="2:12" ht="20.149999999999999" customHeight="1" x14ac:dyDescent="0.35">
      <c r="B101" s="720"/>
      <c r="C101" s="474" t="s">
        <v>545</v>
      </c>
      <c r="D101" s="712" t="s">
        <v>544</v>
      </c>
      <c r="E101" s="717"/>
      <c r="F101" s="266">
        <v>0</v>
      </c>
      <c r="G101" s="266">
        <v>0</v>
      </c>
      <c r="H101" s="266">
        <v>0</v>
      </c>
      <c r="I101" s="266">
        <v>0</v>
      </c>
      <c r="J101" s="266">
        <v>0</v>
      </c>
      <c r="K101" s="266">
        <v>0</v>
      </c>
      <c r="L101" s="472"/>
    </row>
    <row r="102" spans="2:12" ht="20.149999999999999" customHeight="1" x14ac:dyDescent="0.35">
      <c r="B102" s="712" t="s">
        <v>546</v>
      </c>
      <c r="C102" s="717"/>
      <c r="D102" s="712" t="s">
        <v>544</v>
      </c>
      <c r="E102" s="717"/>
      <c r="F102" s="477">
        <v>0</v>
      </c>
      <c r="G102" s="477">
        <v>0</v>
      </c>
      <c r="H102" s="477">
        <v>0</v>
      </c>
      <c r="I102" s="477">
        <v>0</v>
      </c>
      <c r="J102" s="477">
        <v>0</v>
      </c>
      <c r="K102" s="477">
        <v>0</v>
      </c>
      <c r="L102" s="472"/>
    </row>
    <row r="103" spans="2:12" ht="20.149999999999999" customHeight="1" x14ac:dyDescent="0.35">
      <c r="B103" s="711" t="s">
        <v>547</v>
      </c>
      <c r="C103" s="711"/>
      <c r="D103" s="712" t="s">
        <v>538</v>
      </c>
      <c r="E103" s="713"/>
      <c r="F103" s="478">
        <v>1000</v>
      </c>
      <c r="G103" s="478">
        <v>0</v>
      </c>
      <c r="H103" s="478">
        <v>0</v>
      </c>
      <c r="I103" s="478">
        <v>0</v>
      </c>
      <c r="J103" s="478">
        <v>0</v>
      </c>
      <c r="K103" s="478">
        <v>3100</v>
      </c>
      <c r="L103" s="472"/>
    </row>
    <row r="104" spans="2:12" ht="19.5" customHeight="1" x14ac:dyDescent="0.35">
      <c r="B104" s="711"/>
      <c r="C104" s="711"/>
      <c r="D104" s="712" t="s">
        <v>548</v>
      </c>
      <c r="E104" s="713"/>
      <c r="F104" s="478">
        <v>3800</v>
      </c>
      <c r="G104" s="478">
        <v>0</v>
      </c>
      <c r="H104" s="478">
        <v>0</v>
      </c>
      <c r="I104" s="478">
        <v>0</v>
      </c>
      <c r="J104" s="478">
        <v>0</v>
      </c>
      <c r="K104" s="478">
        <v>6700</v>
      </c>
      <c r="L104" s="472"/>
    </row>
    <row r="105" spans="2:12" ht="17.149999999999999" customHeight="1" x14ac:dyDescent="0.35">
      <c r="B105" s="6"/>
      <c r="C105" s="1"/>
      <c r="I105" s="5"/>
      <c r="J105" s="5"/>
      <c r="K105" s="5"/>
      <c r="L105" s="5"/>
    </row>
    <row r="106" spans="2:12" ht="20.149999999999999" customHeight="1" x14ac:dyDescent="0.35">
      <c r="B106" s="6" t="s">
        <v>655</v>
      </c>
      <c r="C106" s="466"/>
      <c r="D106" s="466"/>
      <c r="E106" s="466"/>
      <c r="F106" s="466"/>
      <c r="G106" s="466"/>
      <c r="H106" s="466"/>
      <c r="I106" s="466"/>
      <c r="J106" s="466"/>
      <c r="K106" s="468" t="s">
        <v>650</v>
      </c>
      <c r="L106" s="469"/>
    </row>
    <row r="107" spans="2:12" ht="48" x14ac:dyDescent="0.35">
      <c r="B107" s="727" t="s">
        <v>520</v>
      </c>
      <c r="C107" s="728"/>
      <c r="D107" s="727" t="s">
        <v>521</v>
      </c>
      <c r="E107" s="728"/>
      <c r="F107" s="470" t="s">
        <v>522</v>
      </c>
      <c r="G107" s="470" t="s">
        <v>523</v>
      </c>
      <c r="H107" s="470" t="s">
        <v>524</v>
      </c>
      <c r="I107" s="470" t="s">
        <v>525</v>
      </c>
      <c r="J107" s="470" t="s">
        <v>526</v>
      </c>
      <c r="K107" s="470" t="s">
        <v>527</v>
      </c>
      <c r="L107" s="476"/>
    </row>
    <row r="108" spans="2:12" ht="20.149999999999999" customHeight="1" x14ac:dyDescent="0.35">
      <c r="B108" s="718" t="s">
        <v>528</v>
      </c>
      <c r="C108" s="714" t="s">
        <v>529</v>
      </c>
      <c r="D108" s="712" t="s">
        <v>530</v>
      </c>
      <c r="E108" s="717"/>
      <c r="F108" s="266">
        <v>1900</v>
      </c>
      <c r="G108" s="266">
        <v>0</v>
      </c>
      <c r="H108" s="266">
        <v>0</v>
      </c>
      <c r="I108" s="266">
        <v>0</v>
      </c>
      <c r="J108" s="266">
        <v>0</v>
      </c>
      <c r="K108" s="266">
        <v>8500</v>
      </c>
      <c r="L108" s="472"/>
    </row>
    <row r="109" spans="2:12" ht="20.149999999999999" customHeight="1" x14ac:dyDescent="0.35">
      <c r="B109" s="719"/>
      <c r="C109" s="715"/>
      <c r="D109" s="712" t="s">
        <v>531</v>
      </c>
      <c r="E109" s="717"/>
      <c r="F109" s="266">
        <v>840</v>
      </c>
      <c r="G109" s="266">
        <v>0</v>
      </c>
      <c r="H109" s="266">
        <v>0</v>
      </c>
      <c r="I109" s="266">
        <v>0</v>
      </c>
      <c r="J109" s="266">
        <v>0</v>
      </c>
      <c r="K109" s="266">
        <v>3800</v>
      </c>
      <c r="L109" s="472"/>
    </row>
    <row r="110" spans="2:12" ht="20.149999999999999" customHeight="1" x14ac:dyDescent="0.35">
      <c r="B110" s="719"/>
      <c r="C110" s="715"/>
      <c r="D110" s="712" t="s">
        <v>550</v>
      </c>
      <c r="E110" s="717"/>
      <c r="F110" s="266">
        <v>190</v>
      </c>
      <c r="G110" s="266">
        <v>0</v>
      </c>
      <c r="H110" s="266">
        <v>0</v>
      </c>
      <c r="I110" s="266">
        <v>0</v>
      </c>
      <c r="J110" s="266">
        <v>0</v>
      </c>
      <c r="K110" s="266">
        <v>850</v>
      </c>
      <c r="L110" s="472"/>
    </row>
    <row r="111" spans="2:12" ht="20.149999999999999" customHeight="1" x14ac:dyDescent="0.35">
      <c r="B111" s="719"/>
      <c r="C111" s="715"/>
      <c r="D111" s="712" t="s">
        <v>542</v>
      </c>
      <c r="E111" s="717"/>
      <c r="F111" s="266">
        <v>20</v>
      </c>
      <c r="G111" s="266">
        <v>200</v>
      </c>
      <c r="H111" s="266">
        <v>0</v>
      </c>
      <c r="I111" s="266">
        <v>0</v>
      </c>
      <c r="J111" s="266">
        <v>0</v>
      </c>
      <c r="K111" s="266">
        <v>4300</v>
      </c>
      <c r="L111" s="472"/>
    </row>
    <row r="112" spans="2:12" ht="20.149999999999999" customHeight="1" x14ac:dyDescent="0.35">
      <c r="B112" s="719"/>
      <c r="C112" s="716"/>
      <c r="D112" s="712" t="s">
        <v>533</v>
      </c>
      <c r="E112" s="717"/>
      <c r="F112" s="266">
        <v>140</v>
      </c>
      <c r="G112" s="266">
        <v>0</v>
      </c>
      <c r="H112" s="266">
        <v>0</v>
      </c>
      <c r="I112" s="266">
        <v>0</v>
      </c>
      <c r="J112" s="266">
        <v>0</v>
      </c>
      <c r="K112" s="266">
        <v>0</v>
      </c>
      <c r="L112" s="472"/>
    </row>
    <row r="113" spans="1:14" ht="20.149999999999999" customHeight="1" x14ac:dyDescent="0.35">
      <c r="B113" s="719"/>
      <c r="C113" s="714" t="s">
        <v>537</v>
      </c>
      <c r="D113" s="712" t="s">
        <v>530</v>
      </c>
      <c r="E113" s="717"/>
      <c r="F113" s="266">
        <v>0</v>
      </c>
      <c r="G113" s="266">
        <v>0</v>
      </c>
      <c r="H113" s="266">
        <v>0</v>
      </c>
      <c r="I113" s="266">
        <v>0</v>
      </c>
      <c r="J113" s="266">
        <v>0</v>
      </c>
      <c r="K113" s="266">
        <v>2500</v>
      </c>
      <c r="L113" s="472"/>
    </row>
    <row r="114" spans="1:14" ht="20.149999999999999" customHeight="1" x14ac:dyDescent="0.35">
      <c r="B114" s="719"/>
      <c r="C114" s="715"/>
      <c r="D114" s="712" t="s">
        <v>538</v>
      </c>
      <c r="E114" s="717"/>
      <c r="F114" s="266">
        <v>1100</v>
      </c>
      <c r="G114" s="266">
        <v>0</v>
      </c>
      <c r="H114" s="266">
        <v>0</v>
      </c>
      <c r="I114" s="266">
        <v>0</v>
      </c>
      <c r="J114" s="266">
        <v>0</v>
      </c>
      <c r="K114" s="266">
        <v>2400</v>
      </c>
      <c r="L114" s="472"/>
    </row>
    <row r="115" spans="1:14" ht="20.149999999999999" customHeight="1" x14ac:dyDescent="0.35">
      <c r="B115" s="719"/>
      <c r="C115" s="715"/>
      <c r="D115" s="712" t="s">
        <v>539</v>
      </c>
      <c r="E115" s="717"/>
      <c r="F115" s="266">
        <v>4100</v>
      </c>
      <c r="G115" s="266">
        <v>0</v>
      </c>
      <c r="H115" s="266">
        <v>0</v>
      </c>
      <c r="I115" s="266">
        <v>0</v>
      </c>
      <c r="J115" s="266">
        <v>0</v>
      </c>
      <c r="K115" s="266">
        <v>10000</v>
      </c>
      <c r="L115" s="472"/>
    </row>
    <row r="116" spans="1:14" ht="20.149999999999999" customHeight="1" x14ac:dyDescent="0.35">
      <c r="B116" s="719"/>
      <c r="C116" s="715"/>
      <c r="D116" s="712" t="s">
        <v>540</v>
      </c>
      <c r="E116" s="717"/>
      <c r="F116" s="266">
        <v>1300</v>
      </c>
      <c r="G116" s="266">
        <v>0</v>
      </c>
      <c r="H116" s="266">
        <v>0</v>
      </c>
      <c r="I116" s="266">
        <v>0</v>
      </c>
      <c r="J116" s="266">
        <v>0</v>
      </c>
      <c r="K116" s="266">
        <v>5300</v>
      </c>
      <c r="L116" s="472"/>
    </row>
    <row r="117" spans="1:14" ht="20.149999999999999" customHeight="1" x14ac:dyDescent="0.35">
      <c r="B117" s="719"/>
      <c r="C117" s="715"/>
      <c r="D117" s="712" t="s">
        <v>551</v>
      </c>
      <c r="E117" s="717"/>
      <c r="F117" s="266">
        <v>0</v>
      </c>
      <c r="G117" s="266">
        <v>0</v>
      </c>
      <c r="H117" s="266">
        <v>0</v>
      </c>
      <c r="I117" s="266">
        <v>0</v>
      </c>
      <c r="J117" s="266">
        <v>0</v>
      </c>
      <c r="K117" s="266">
        <v>800</v>
      </c>
      <c r="L117" s="472"/>
    </row>
    <row r="118" spans="1:14" ht="20.149999999999999" customHeight="1" x14ac:dyDescent="0.35">
      <c r="B118" s="719"/>
      <c r="C118" s="715"/>
      <c r="D118" s="712" t="s">
        <v>542</v>
      </c>
      <c r="E118" s="717"/>
      <c r="F118" s="266">
        <v>48</v>
      </c>
      <c r="G118" s="266">
        <v>0</v>
      </c>
      <c r="H118" s="266">
        <v>0</v>
      </c>
      <c r="I118" s="266">
        <v>0</v>
      </c>
      <c r="J118" s="266">
        <v>0</v>
      </c>
      <c r="K118" s="266">
        <v>0</v>
      </c>
      <c r="L118" s="472"/>
    </row>
    <row r="119" spans="1:14" ht="20.149999999999999" customHeight="1" x14ac:dyDescent="0.35">
      <c r="B119" s="719"/>
      <c r="C119" s="716"/>
      <c r="D119" s="712" t="s">
        <v>533</v>
      </c>
      <c r="E119" s="717"/>
      <c r="F119" s="266">
        <v>1400</v>
      </c>
      <c r="G119" s="266">
        <v>0</v>
      </c>
      <c r="H119" s="266">
        <v>0</v>
      </c>
      <c r="I119" s="266">
        <v>0</v>
      </c>
      <c r="J119" s="266">
        <v>0</v>
      </c>
      <c r="K119" s="266">
        <v>5000</v>
      </c>
      <c r="L119" s="472"/>
    </row>
    <row r="120" spans="1:14" ht="20.149999999999999" customHeight="1" x14ac:dyDescent="0.35">
      <c r="B120" s="719"/>
      <c r="C120" s="474" t="s">
        <v>543</v>
      </c>
      <c r="D120" s="712" t="s">
        <v>544</v>
      </c>
      <c r="E120" s="717"/>
      <c r="F120" s="266">
        <v>0</v>
      </c>
      <c r="G120" s="266">
        <v>0</v>
      </c>
      <c r="H120" s="266">
        <v>0</v>
      </c>
      <c r="I120" s="266">
        <v>0</v>
      </c>
      <c r="J120" s="266">
        <v>0</v>
      </c>
      <c r="K120" s="266">
        <v>0</v>
      </c>
      <c r="L120" s="472"/>
    </row>
    <row r="121" spans="1:14" ht="20.149999999999999" customHeight="1" x14ac:dyDescent="0.35">
      <c r="B121" s="720"/>
      <c r="C121" s="474" t="s">
        <v>545</v>
      </c>
      <c r="D121" s="712" t="s">
        <v>544</v>
      </c>
      <c r="E121" s="717"/>
      <c r="F121" s="266">
        <v>0</v>
      </c>
      <c r="G121" s="266">
        <v>0</v>
      </c>
      <c r="H121" s="266">
        <v>0</v>
      </c>
      <c r="I121" s="266">
        <v>0</v>
      </c>
      <c r="J121" s="266">
        <v>0</v>
      </c>
      <c r="K121" s="266">
        <v>0</v>
      </c>
      <c r="L121" s="472"/>
    </row>
    <row r="122" spans="1:14" ht="20.149999999999999" customHeight="1" x14ac:dyDescent="0.35">
      <c r="B122" s="712" t="s">
        <v>546</v>
      </c>
      <c r="C122" s="717"/>
      <c r="D122" s="712" t="s">
        <v>544</v>
      </c>
      <c r="E122" s="717"/>
      <c r="F122" s="477">
        <v>0</v>
      </c>
      <c r="G122" s="477">
        <v>0</v>
      </c>
      <c r="H122" s="477">
        <v>0</v>
      </c>
      <c r="I122" s="477">
        <v>0</v>
      </c>
      <c r="J122" s="477">
        <v>0</v>
      </c>
      <c r="K122" s="477">
        <v>0</v>
      </c>
      <c r="L122" s="472"/>
    </row>
    <row r="123" spans="1:14" ht="20.149999999999999" customHeight="1" x14ac:dyDescent="0.35">
      <c r="B123" s="711" t="s">
        <v>547</v>
      </c>
      <c r="C123" s="711"/>
      <c r="D123" s="712" t="s">
        <v>538</v>
      </c>
      <c r="E123" s="713"/>
      <c r="F123" s="478">
        <v>970</v>
      </c>
      <c r="G123" s="478">
        <v>0</v>
      </c>
      <c r="H123" s="478">
        <v>0</v>
      </c>
      <c r="I123" s="478">
        <v>0</v>
      </c>
      <c r="J123" s="478">
        <v>0</v>
      </c>
      <c r="K123" s="478">
        <v>3400</v>
      </c>
      <c r="L123" s="472"/>
    </row>
    <row r="124" spans="1:14" ht="20.149999999999999" customHeight="1" x14ac:dyDescent="0.35">
      <c r="B124" s="711"/>
      <c r="C124" s="711"/>
      <c r="D124" s="712" t="s">
        <v>548</v>
      </c>
      <c r="E124" s="713"/>
      <c r="F124" s="478">
        <v>3600</v>
      </c>
      <c r="G124" s="478">
        <v>0</v>
      </c>
      <c r="H124" s="478">
        <v>0</v>
      </c>
      <c r="I124" s="478">
        <v>0</v>
      </c>
      <c r="J124" s="478">
        <v>0</v>
      </c>
      <c r="K124" s="478">
        <v>7100</v>
      </c>
      <c r="L124" s="472"/>
    </row>
    <row r="125" spans="1:14" ht="16" x14ac:dyDescent="0.35">
      <c r="A125" s="431"/>
      <c r="B125" s="565" t="s">
        <v>552</v>
      </c>
      <c r="C125" s="565"/>
      <c r="D125" s="565"/>
      <c r="E125" s="565"/>
      <c r="F125" s="565"/>
      <c r="G125" s="565"/>
      <c r="H125" s="565"/>
      <c r="I125" s="565"/>
      <c r="J125" s="565"/>
      <c r="K125" s="565"/>
      <c r="L125" s="211"/>
    </row>
    <row r="126" spans="1:14" ht="18" customHeight="1" x14ac:dyDescent="0.35">
      <c r="A126" s="431"/>
      <c r="B126" s="730" t="s">
        <v>500</v>
      </c>
      <c r="C126" s="730"/>
      <c r="D126" s="730"/>
      <c r="E126" s="730"/>
      <c r="F126" s="730"/>
      <c r="G126" s="211"/>
      <c r="H126" s="211"/>
      <c r="I126" s="211"/>
      <c r="J126" s="211"/>
      <c r="K126" s="211"/>
      <c r="L126" s="211"/>
      <c r="M126" s="6"/>
      <c r="N126" s="6"/>
    </row>
    <row r="127" spans="1:14" ht="18" customHeight="1" x14ac:dyDescent="0.35">
      <c r="B127" s="211"/>
      <c r="C127" s="211"/>
      <c r="D127" s="211"/>
      <c r="E127" s="211"/>
      <c r="F127" s="211"/>
      <c r="G127" s="211"/>
      <c r="H127" s="211"/>
      <c r="I127" s="211"/>
      <c r="J127" s="211"/>
      <c r="K127" s="211"/>
      <c r="L127" s="211"/>
      <c r="M127" s="6"/>
      <c r="N127" s="6"/>
    </row>
    <row r="128" spans="1:14" ht="24" customHeight="1" x14ac:dyDescent="0.35">
      <c r="B128" s="230" t="s">
        <v>553</v>
      </c>
      <c r="C128" s="1"/>
      <c r="I128" s="5"/>
      <c r="J128" s="5"/>
      <c r="K128" s="5"/>
      <c r="L128" s="5"/>
    </row>
    <row r="129" spans="2:14" ht="22" x14ac:dyDescent="0.35">
      <c r="B129" s="565" t="s">
        <v>554</v>
      </c>
      <c r="C129" s="565"/>
      <c r="D129" s="565"/>
      <c r="E129" s="565"/>
      <c r="F129" s="565"/>
      <c r="G129" s="565"/>
      <c r="H129" s="565"/>
      <c r="I129" s="565"/>
      <c r="J129" s="565"/>
      <c r="K129" s="565"/>
      <c r="L129" s="211"/>
    </row>
    <row r="130" spans="2:14" ht="18" customHeight="1" x14ac:dyDescent="0.35">
      <c r="B130" s="211"/>
      <c r="C130" s="211"/>
      <c r="D130" s="211"/>
      <c r="E130" s="211"/>
      <c r="F130" s="211"/>
      <c r="G130" s="211"/>
      <c r="H130" s="211"/>
      <c r="I130" s="211"/>
      <c r="J130" s="211"/>
      <c r="K130" s="211"/>
      <c r="L130" s="211"/>
      <c r="M130" s="6"/>
      <c r="N130" s="6"/>
    </row>
    <row r="131" spans="2:14" ht="24" customHeight="1" x14ac:dyDescent="0.35">
      <c r="B131" s="230" t="s">
        <v>555</v>
      </c>
      <c r="C131" s="1"/>
      <c r="I131" s="5"/>
      <c r="J131" s="5"/>
      <c r="K131" s="5"/>
      <c r="L131" s="5"/>
    </row>
    <row r="132" spans="2:14" ht="40.15" customHeight="1" x14ac:dyDescent="0.35">
      <c r="B132" s="565" t="s">
        <v>556</v>
      </c>
      <c r="C132" s="565"/>
      <c r="D132" s="565"/>
      <c r="E132" s="565"/>
      <c r="F132" s="565"/>
      <c r="G132" s="565"/>
      <c r="H132" s="565"/>
      <c r="I132" s="565"/>
      <c r="J132" s="565"/>
      <c r="K132" s="565"/>
      <c r="L132" s="211"/>
    </row>
    <row r="133" spans="2:14" ht="18" customHeight="1" x14ac:dyDescent="0.35">
      <c r="B133" s="211"/>
      <c r="C133" s="211"/>
      <c r="D133" s="211"/>
      <c r="E133" s="211"/>
      <c r="F133" s="211"/>
      <c r="G133" s="211"/>
      <c r="H133" s="211"/>
      <c r="I133" s="211"/>
      <c r="J133" s="211"/>
      <c r="K133" s="211"/>
      <c r="L133" s="211"/>
      <c r="M133" s="6"/>
      <c r="N133" s="6"/>
    </row>
    <row r="134" spans="2:14" ht="24" customHeight="1" x14ac:dyDescent="0.35">
      <c r="B134" s="230" t="s">
        <v>557</v>
      </c>
      <c r="C134" s="1"/>
      <c r="I134" s="5"/>
      <c r="J134" s="5"/>
      <c r="K134" s="5"/>
      <c r="L134" s="5"/>
    </row>
    <row r="135" spans="2:14" ht="22" x14ac:dyDescent="0.35">
      <c r="B135" s="565" t="s">
        <v>558</v>
      </c>
      <c r="C135" s="565"/>
      <c r="D135" s="565"/>
      <c r="E135" s="565"/>
      <c r="F135" s="565"/>
      <c r="G135" s="565"/>
      <c r="H135" s="565"/>
      <c r="I135" s="565"/>
      <c r="J135" s="565"/>
      <c r="K135" s="565"/>
      <c r="L135" s="211"/>
    </row>
  </sheetData>
  <sheetProtection algorithmName="SHA-512" hashValue="qQKGPnQ9VuKduKUxMrfNn2uEzd8UITC1IrI9T3ao3UdNgsJnVL+eGhkJVB96qv4wi7joar+yVLYSIGxG+i/h9A==" saltValue="ODfpzswjOjDkE8k/SGJR2Q==" spinCount="100000" sheet="1" objects="1" scenarios="1"/>
  <mergeCells count="119">
    <mergeCell ref="D84:E84"/>
    <mergeCell ref="B82:C84"/>
    <mergeCell ref="D79:E79"/>
    <mergeCell ref="D80:E80"/>
    <mergeCell ref="B81:C81"/>
    <mergeCell ref="D81:E81"/>
    <mergeCell ref="D82:E82"/>
    <mergeCell ref="D83:E83"/>
    <mergeCell ref="B50:J50"/>
    <mergeCell ref="D65:E65"/>
    <mergeCell ref="D66:E66"/>
    <mergeCell ref="D67:E67"/>
    <mergeCell ref="D68:E68"/>
    <mergeCell ref="D69:E69"/>
    <mergeCell ref="C72:C78"/>
    <mergeCell ref="D72:E72"/>
    <mergeCell ref="D73:E73"/>
    <mergeCell ref="D74:E74"/>
    <mergeCell ref="D75:E75"/>
    <mergeCell ref="D76:E76"/>
    <mergeCell ref="D77:E77"/>
    <mergeCell ref="D78:E78"/>
    <mergeCell ref="D70:E70"/>
    <mergeCell ref="D71:E71"/>
    <mergeCell ref="B102:C102"/>
    <mergeCell ref="D102:E102"/>
    <mergeCell ref="B103:C104"/>
    <mergeCell ref="D103:E103"/>
    <mergeCell ref="D104:E104"/>
    <mergeCell ref="B87:C87"/>
    <mergeCell ref="D87:E87"/>
    <mergeCell ref="B88:B101"/>
    <mergeCell ref="C88:C92"/>
    <mergeCell ref="D88:E88"/>
    <mergeCell ref="D89:E89"/>
    <mergeCell ref="D90:E90"/>
    <mergeCell ref="D91:E91"/>
    <mergeCell ref="D92:E92"/>
    <mergeCell ref="C93:C99"/>
    <mergeCell ref="D93:E93"/>
    <mergeCell ref="D94:E94"/>
    <mergeCell ref="D95:E95"/>
    <mergeCell ref="D96:E96"/>
    <mergeCell ref="D97:E97"/>
    <mergeCell ref="D98:E98"/>
    <mergeCell ref="D99:E99"/>
    <mergeCell ref="D101:E101"/>
    <mergeCell ref="B135:K135"/>
    <mergeCell ref="B132:K132"/>
    <mergeCell ref="B129:K129"/>
    <mergeCell ref="B125:K125"/>
    <mergeCell ref="B126:F126"/>
    <mergeCell ref="B47:F47"/>
    <mergeCell ref="B4:K4"/>
    <mergeCell ref="B8:K8"/>
    <mergeCell ref="B16:C16"/>
    <mergeCell ref="B17:C17"/>
    <mergeCell ref="B18:C18"/>
    <mergeCell ref="B19:C19"/>
    <mergeCell ref="B20:C20"/>
    <mergeCell ref="B21:C21"/>
    <mergeCell ref="B15:C15"/>
    <mergeCell ref="B5:K5"/>
    <mergeCell ref="B12:C12"/>
    <mergeCell ref="D12:H12"/>
    <mergeCell ref="H47:H48"/>
    <mergeCell ref="B42:F42"/>
    <mergeCell ref="H42:H43"/>
    <mergeCell ref="I42:K42"/>
    <mergeCell ref="C113:C119"/>
    <mergeCell ref="C65:C71"/>
    <mergeCell ref="B65:B80"/>
    <mergeCell ref="B25:D25"/>
    <mergeCell ref="B23:K23"/>
    <mergeCell ref="B36:C36"/>
    <mergeCell ref="D34:G34"/>
    <mergeCell ref="D35:G35"/>
    <mergeCell ref="D113:E113"/>
    <mergeCell ref="D114:E114"/>
    <mergeCell ref="D115:E115"/>
    <mergeCell ref="D36:G36"/>
    <mergeCell ref="B40:F40"/>
    <mergeCell ref="B26:C26"/>
    <mergeCell ref="B27:C27"/>
    <mergeCell ref="B28:C28"/>
    <mergeCell ref="B29:C29"/>
    <mergeCell ref="B30:C30"/>
    <mergeCell ref="B31:C31"/>
    <mergeCell ref="D107:E107"/>
    <mergeCell ref="D108:E108"/>
    <mergeCell ref="D109:E109"/>
    <mergeCell ref="D110:E110"/>
    <mergeCell ref="D111:E111"/>
    <mergeCell ref="D112:E112"/>
    <mergeCell ref="B107:C107"/>
    <mergeCell ref="B9:J9"/>
    <mergeCell ref="B123:C124"/>
    <mergeCell ref="D123:E123"/>
    <mergeCell ref="D124:E124"/>
    <mergeCell ref="C108:C112"/>
    <mergeCell ref="D118:E118"/>
    <mergeCell ref="D121:E121"/>
    <mergeCell ref="B108:B121"/>
    <mergeCell ref="I47:K47"/>
    <mergeCell ref="D116:E116"/>
    <mergeCell ref="D117:E117"/>
    <mergeCell ref="D120:E120"/>
    <mergeCell ref="D122:E122"/>
    <mergeCell ref="B122:C122"/>
    <mergeCell ref="D119:E119"/>
    <mergeCell ref="D100:E100"/>
    <mergeCell ref="B53:F53"/>
    <mergeCell ref="H53:H54"/>
    <mergeCell ref="I53:K53"/>
    <mergeCell ref="B58:F58"/>
    <mergeCell ref="H58:H59"/>
    <mergeCell ref="I58:K58"/>
    <mergeCell ref="B64:C64"/>
    <mergeCell ref="D64:E64"/>
  </mergeCells>
  <phoneticPr fontId="4"/>
  <hyperlinks>
    <hyperlink ref="D12" r:id="rId1" xr:uid="{2EBD3CE1-6392-4BB1-B52C-6C94D998AE7A}"/>
    <hyperlink ref="B126" r:id="rId2" xr:uid="{1DD9C4EB-7CA7-4667-BBC2-54CAAEE1F3D8}"/>
    <hyperlink ref="D34" r:id="rId3" xr:uid="{AA21B0C4-1EA9-4862-AFB3-98244E9C3242}"/>
    <hyperlink ref="D35" r:id="rId4" xr:uid="{8C3A6C74-A4B7-476D-92A8-749503740CB7}"/>
    <hyperlink ref="D36" r:id="rId5" xr:uid="{E01FD52F-09E5-4B4F-8695-F47952AE9122}"/>
    <hyperlink ref="D11" location="省エネ・温暖化防止!A1" display="Link" xr:uid="{79E6CEF2-A6D8-4D25-8998-6B096877AFDD}"/>
    <hyperlink ref="D14" location="省資源・リサイクル!A1" display="Link" xr:uid="{3BF19255-E0C5-4940-AD13-22EB972ADF13}"/>
    <hyperlink ref="D38" location="省資源・リサイクル!A1" display="Link" xr:uid="{E8BDFBFC-A42E-48A4-A49C-2E95B181B330}"/>
    <hyperlink ref="J1" location="'Contents 目次'!A1" display="'Contents 目次'!A1" xr:uid="{E4E20A30-7B3D-4BE5-AAF5-43DA51DFC0AC}"/>
  </hyperlinks>
  <printOptions horizontalCentered="1"/>
  <pageMargins left="0.51181102362204722" right="0.51181102362204722" top="0.55118110236220474" bottom="0.55118110236220474" header="0.31496062992125984" footer="0.31496062992125984"/>
  <pageSetup paperSize="9" scale="24"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47D21A003AD245B841C3D89DCC9327" ma:contentTypeVersion="18" ma:contentTypeDescription="新しいドキュメントを作成します。" ma:contentTypeScope="" ma:versionID="4bf8f6535e853879a7bbdd6e6350c4a4">
  <xsd:schema xmlns:xsd="http://www.w3.org/2001/XMLSchema" xmlns:xs="http://www.w3.org/2001/XMLSchema" xmlns:p="http://schemas.microsoft.com/office/2006/metadata/properties" xmlns:ns2="680c43d6-2992-42d8-92d0-052b98be0c89" xmlns:ns3="1c3503d3-a097-4381-8e44-46793fb9e036" targetNamespace="http://schemas.microsoft.com/office/2006/metadata/properties" ma:root="true" ma:fieldsID="cb0ea5cc32a935f4300fcebae4742d1b" ns2:_="" ns3:_="">
    <xsd:import namespace="680c43d6-2992-42d8-92d0-052b98be0c89"/>
    <xsd:import namespace="1c3503d3-a097-4381-8e44-46793fb9e0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c43d6-2992-42d8-92d0-052b98be0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3503d3-a097-4381-8e44-46793fb9e03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a2a9b2-8f9a-4593-95de-4e4f1c8dee18}" ma:internalName="TaxCatchAll" ma:showField="CatchAllData" ma:web="1c3503d3-a097-4381-8e44-46793fb9e0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0c43d6-2992-42d8-92d0-052b98be0c89">
      <Terms xmlns="http://schemas.microsoft.com/office/infopath/2007/PartnerControls"/>
    </lcf76f155ced4ddcb4097134ff3c332f>
    <TaxCatchAll xmlns="1c3503d3-a097-4381-8e44-46793fb9e036" xsi:nil="true"/>
  </documentManagement>
</p:properties>
</file>

<file path=customXml/itemProps1.xml><?xml version="1.0" encoding="utf-8"?>
<ds:datastoreItem xmlns:ds="http://schemas.openxmlformats.org/officeDocument/2006/customXml" ds:itemID="{1AE7A41D-70F7-48D9-8517-10BD4BFE8F57}"/>
</file>

<file path=customXml/itemProps2.xml><?xml version="1.0" encoding="utf-8"?>
<ds:datastoreItem xmlns:ds="http://schemas.openxmlformats.org/officeDocument/2006/customXml" ds:itemID="{0CB0257C-1167-43EB-A166-00DF2763773D}"/>
</file>

<file path=customXml/itemProps3.xml><?xml version="1.0" encoding="utf-8"?>
<ds:datastoreItem xmlns:ds="http://schemas.openxmlformats.org/officeDocument/2006/customXml" ds:itemID="{42B6AC6E-482E-44F1-BDDF-AB2EF68FFA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Contents 目次</vt:lpstr>
      <vt:lpstr>Management 環境マネジメント</vt:lpstr>
      <vt:lpstr>Energy Conservation 省エネ</vt:lpstr>
      <vt:lpstr>Resource Conservation 省資源</vt:lpstr>
      <vt:lpstr>Pollution Prevention 汚染予防</vt:lpstr>
      <vt:lpstr>Biodiversity 生物多様性保全</vt:lpstr>
      <vt:lpstr>Business Sites FY2024 事業所別 </vt:lpstr>
      <vt:lpstr>PRTR Substances by BusPRTR</vt:lpstr>
      <vt:lpstr>EPEAT</vt:lpstr>
      <vt:lpstr>'Biodiversity 生物多様性保全'!Print_Area</vt:lpstr>
      <vt:lpstr>'Business Sites FY2024 事業所別 '!Print_Area</vt:lpstr>
      <vt:lpstr>'Contents 目次'!Print_Area</vt:lpstr>
      <vt:lpstr>'Energy Conservation 省エネ'!Print_Area</vt:lpstr>
      <vt:lpstr>EPEAT!Print_Area</vt:lpstr>
      <vt:lpstr>'Management 環境マネジメント'!Print_Area</vt:lpstr>
      <vt:lpstr>'Pollution Prevention 汚染予防'!Print_Area</vt:lpstr>
      <vt:lpstr>'PRTR Substances by BusPRTR'!Print_Area</vt:lpstr>
      <vt:lpstr>'Resource Conservation 省資源'!Print_Area</vt:lpstr>
      <vt:lpstr>'Energy Conservation 省エネ'!Print_Titles</vt:lpstr>
      <vt:lpstr>EPEAT!Print_Titles</vt:lpstr>
      <vt:lpstr>'Resource Conservation 省資源'!Print_Titles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2025-07-28T07:26:06Z</dcterms:created>
  <dcterms:modified xsi:type="dcterms:W3CDTF">2025-07-28T07:29:35Z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53600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0x010100BD47D21A003AD245B841C3D89DCC9327</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